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23415" windowHeight="919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63" i="1"/>
  <c r="F62"/>
  <c r="A57"/>
  <c r="E53"/>
  <c r="I53" s="1"/>
  <c r="E52"/>
  <c r="I52" s="1"/>
  <c r="E51"/>
  <c r="I51" s="1"/>
  <c r="E50"/>
  <c r="I50" s="1"/>
  <c r="E49"/>
  <c r="I49" s="1"/>
  <c r="E48"/>
  <c r="I48" s="1"/>
  <c r="E47"/>
  <c r="I47" s="1"/>
  <c r="E46"/>
  <c r="I46" s="1"/>
  <c r="E45"/>
  <c r="I45" s="1"/>
  <c r="E44"/>
  <c r="I44" s="1"/>
  <c r="E43"/>
  <c r="I43" s="1"/>
  <c r="E42"/>
  <c r="I42" s="1"/>
  <c r="E41"/>
  <c r="I41" s="1"/>
  <c r="C40"/>
  <c r="B39"/>
  <c r="I9"/>
  <c r="E9"/>
  <c r="E21"/>
  <c r="I21" s="1"/>
  <c r="E20"/>
  <c r="I20" s="1"/>
  <c r="A31"/>
  <c r="F30"/>
  <c r="A25"/>
  <c r="E19"/>
  <c r="I19" s="1"/>
  <c r="E18"/>
  <c r="I18" s="1"/>
  <c r="E17"/>
  <c r="I17" s="1"/>
  <c r="E16"/>
  <c r="I16" s="1"/>
  <c r="E15"/>
  <c r="I15" s="1"/>
  <c r="E14"/>
  <c r="I14" s="1"/>
  <c r="E13"/>
  <c r="I13" s="1"/>
  <c r="E12"/>
  <c r="I12" s="1"/>
  <c r="E11"/>
  <c r="I11" s="1"/>
  <c r="E10"/>
  <c r="I10" s="1"/>
  <c r="C8"/>
  <c r="B7"/>
  <c r="J53" l="1"/>
  <c r="J21"/>
  <c r="H56" l="1"/>
  <c r="H24"/>
  <c r="I56" l="1"/>
  <c r="I24"/>
  <c r="J57" l="1"/>
  <c r="H57"/>
  <c r="J25"/>
  <c r="H25"/>
  <c r="I57" l="1"/>
  <c r="H58" s="1"/>
  <c r="I25"/>
  <c r="H26" s="1"/>
  <c r="I58" l="1"/>
  <c r="H59" s="1"/>
  <c r="J58"/>
  <c r="I26"/>
  <c r="H27" s="1"/>
  <c r="J26"/>
  <c r="J59" l="1"/>
  <c r="J27"/>
  <c r="I59"/>
  <c r="H60" s="1"/>
  <c r="I27"/>
  <c r="H28" s="1"/>
  <c r="I60" l="1"/>
  <c r="H61" s="1"/>
  <c r="J60"/>
  <c r="I28"/>
  <c r="H29" s="1"/>
  <c r="J28"/>
  <c r="J61" l="1"/>
  <c r="I62" s="1"/>
  <c r="J29"/>
  <c r="B25" s="1"/>
  <c r="B27" s="1"/>
  <c r="B31" s="1"/>
  <c r="B57" l="1"/>
  <c r="B59" s="1"/>
  <c r="B63" s="1"/>
  <c r="I30"/>
</calcChain>
</file>

<file path=xl/sharedStrings.xml><?xml version="1.0" encoding="utf-8"?>
<sst xmlns="http://schemas.openxmlformats.org/spreadsheetml/2006/main" count="60" uniqueCount="29">
  <si>
    <t>Prix d'achat des Kits/Huile/MO</t>
  </si>
  <si>
    <t>Tx Marge</t>
  </si>
  <si>
    <t>Prix Vente</t>
  </si>
  <si>
    <t>Nbre de Maintenance /an</t>
  </si>
  <si>
    <t>Nbre d'années du contrat</t>
  </si>
  <si>
    <t>Coût annuel</t>
  </si>
  <si>
    <t>Entrer Nom CLIENT: ===&gt;</t>
  </si>
  <si>
    <t>Entrer Marque ===&gt;</t>
  </si>
  <si>
    <t>COMPAIR</t>
  </si>
  <si>
    <t>Entrée Type Comp ===&gt;</t>
  </si>
  <si>
    <t>Entrer Nombre d'Heure/an ===&gt;</t>
  </si>
  <si>
    <t>Entrer Nbre Année Contrat ===&gt;</t>
  </si>
  <si>
    <t>Entrer Nbre Maint===&gt;</t>
  </si>
  <si>
    <t>Entrer taux annuel % forme "0,020"===&gt;</t>
  </si>
  <si>
    <t>Courroies</t>
  </si>
  <si>
    <t xml:space="preserve">MO+DPL </t>
  </si>
  <si>
    <t>imprev</t>
  </si>
  <si>
    <t>recyclage</t>
  </si>
  <si>
    <t xml:space="preserve">PRIX par maintenance </t>
  </si>
  <si>
    <t>COOPNOIX</t>
  </si>
  <si>
    <t>COM CK 2100</t>
  </si>
  <si>
    <t>COM CK4100-2-RS</t>
  </si>
  <si>
    <t>COM FGC 46</t>
  </si>
  <si>
    <t>BEA700CA</t>
  </si>
  <si>
    <t>F2X025AO</t>
  </si>
  <si>
    <t>F2X025AA</t>
  </si>
  <si>
    <t>ECOTRON 50</t>
  </si>
  <si>
    <t>com CK8100-2</t>
  </si>
  <si>
    <t>L18RS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</si>
</sst>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5" borderId="1" xfId="0" applyFont="1" applyFill="1" applyBorder="1"/>
    <xf numFmtId="0" fontId="2" fillId="0" borderId="1" xfId="0" applyFont="1" applyBorder="1"/>
    <xf numFmtId="164" fontId="1" fillId="6" borderId="1" xfId="0" applyNumberFormat="1" applyFont="1" applyFill="1" applyBorder="1" applyAlignment="1">
      <alignment horizontal="center"/>
    </xf>
    <xf numFmtId="10" fontId="1" fillId="7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5" borderId="1" xfId="0" applyNumberFormat="1" applyFont="1" applyFill="1" applyBorder="1"/>
    <xf numFmtId="2" fontId="1" fillId="8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2" borderId="1" xfId="0" applyNumberFormat="1" applyFont="1" applyFill="1" applyBorder="1"/>
    <xf numFmtId="0" fontId="1" fillId="9" borderId="1" xfId="0" applyFont="1" applyFill="1" applyBorder="1"/>
    <xf numFmtId="2" fontId="1" fillId="9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3"/>
  <sheetViews>
    <sheetView tabSelected="1" workbookViewId="0">
      <selection activeCell="L1" sqref="L1:U63"/>
    </sheetView>
  </sheetViews>
  <sheetFormatPr baseColWidth="10" defaultRowHeight="15"/>
  <cols>
    <col min="1" max="1" width="33.140625" bestFit="1" customWidth="1"/>
  </cols>
  <sheetData>
    <row r="1" spans="1:10" ht="51">
      <c r="A1" s="1"/>
      <c r="B1" s="1"/>
      <c r="C1" s="2" t="s">
        <v>0</v>
      </c>
      <c r="D1" s="3" t="s">
        <v>1</v>
      </c>
      <c r="E1" s="4" t="s">
        <v>2</v>
      </c>
      <c r="F1" s="5" t="s">
        <v>3</v>
      </c>
      <c r="G1" s="6" t="s">
        <v>4</v>
      </c>
      <c r="H1" s="7"/>
      <c r="I1" s="6" t="s">
        <v>5</v>
      </c>
      <c r="J1" s="1"/>
    </row>
    <row r="2" spans="1:10">
      <c r="A2" s="8" t="s">
        <v>6</v>
      </c>
      <c r="B2" s="9" t="s">
        <v>19</v>
      </c>
      <c r="C2" s="1"/>
      <c r="D2" s="10"/>
      <c r="E2" s="10"/>
      <c r="F2" s="1"/>
      <c r="G2" s="1"/>
      <c r="H2" s="1"/>
      <c r="I2" s="7"/>
      <c r="J2" s="7"/>
    </row>
    <row r="3" spans="1:10">
      <c r="A3" s="8" t="s">
        <v>7</v>
      </c>
      <c r="B3" s="9" t="s">
        <v>8</v>
      </c>
      <c r="C3" s="1"/>
      <c r="D3" s="1"/>
      <c r="E3" s="1"/>
      <c r="F3" s="1"/>
      <c r="G3" s="1"/>
      <c r="H3" s="1"/>
      <c r="I3" s="1"/>
      <c r="J3" s="7"/>
    </row>
    <row r="4" spans="1:10">
      <c r="A4" s="8" t="s">
        <v>9</v>
      </c>
      <c r="B4" s="9" t="s">
        <v>28</v>
      </c>
      <c r="C4" s="11"/>
      <c r="D4" s="11"/>
      <c r="E4" s="11"/>
      <c r="F4" s="11"/>
      <c r="G4" s="7"/>
      <c r="H4" s="7"/>
      <c r="I4" s="7"/>
      <c r="J4" s="7"/>
    </row>
    <row r="5" spans="1:10">
      <c r="A5" s="8" t="s">
        <v>10</v>
      </c>
      <c r="B5" s="9">
        <v>4000</v>
      </c>
      <c r="C5" s="11"/>
      <c r="D5" s="11"/>
      <c r="E5" s="11"/>
      <c r="F5" s="11"/>
      <c r="G5" s="7"/>
      <c r="H5" s="7"/>
      <c r="I5" s="7"/>
      <c r="J5" s="7"/>
    </row>
    <row r="6" spans="1:10">
      <c r="A6" s="8" t="s">
        <v>11</v>
      </c>
      <c r="B6" s="9">
        <v>6</v>
      </c>
      <c r="C6" s="11"/>
      <c r="D6" s="11"/>
      <c r="E6" s="11"/>
      <c r="F6" s="7"/>
      <c r="G6" s="7"/>
      <c r="H6" s="7"/>
      <c r="I6" s="7"/>
      <c r="J6" s="7"/>
    </row>
    <row r="7" spans="1:10">
      <c r="A7" s="8" t="s">
        <v>12</v>
      </c>
      <c r="B7" s="9">
        <f>IF(B5=2000,1,IF(B5=4000,2,IF(B5=6000,3,IF(B5=8000,4))))</f>
        <v>2</v>
      </c>
      <c r="C7" s="1"/>
      <c r="D7" s="1"/>
      <c r="E7" s="1"/>
      <c r="F7" s="1"/>
      <c r="G7" s="1"/>
      <c r="H7" s="1"/>
      <c r="I7" s="1"/>
      <c r="J7" s="7"/>
    </row>
    <row r="8" spans="1:10">
      <c r="A8" s="12" t="s">
        <v>13</v>
      </c>
      <c r="B8" s="13">
        <v>3.5000000000000003E-2</v>
      </c>
      <c r="C8" s="14">
        <f>B8</f>
        <v>3.5000000000000003E-2</v>
      </c>
      <c r="D8" s="1"/>
      <c r="E8" s="1"/>
      <c r="F8" s="1"/>
      <c r="G8" s="1"/>
      <c r="H8" s="1"/>
      <c r="I8" s="1"/>
      <c r="J8" s="7"/>
    </row>
    <row r="9" spans="1:10">
      <c r="A9" s="15" t="s">
        <v>20</v>
      </c>
      <c r="B9" s="7"/>
      <c r="C9" s="30">
        <v>53</v>
      </c>
      <c r="D9" s="31">
        <v>1.5</v>
      </c>
      <c r="E9" s="17">
        <f>C9*D9</f>
        <v>79.5</v>
      </c>
      <c r="F9" s="29">
        <v>2</v>
      </c>
      <c r="G9" s="1"/>
      <c r="H9" s="1"/>
      <c r="I9" s="19">
        <f t="shared" ref="I9:I21" si="0">E9*F9</f>
        <v>159</v>
      </c>
      <c r="J9" s="7"/>
    </row>
    <row r="10" spans="1:10">
      <c r="A10" s="15" t="s">
        <v>21</v>
      </c>
      <c r="B10" s="7"/>
      <c r="C10" s="16">
        <v>208</v>
      </c>
      <c r="D10" s="9">
        <v>1.5</v>
      </c>
      <c r="E10" s="17">
        <f>C10*D10</f>
        <v>312</v>
      </c>
      <c r="F10" s="18">
        <v>1</v>
      </c>
      <c r="G10" s="7"/>
      <c r="H10" s="7"/>
      <c r="I10" s="19">
        <f t="shared" si="0"/>
        <v>312</v>
      </c>
      <c r="J10" s="7"/>
    </row>
    <row r="11" spans="1:10">
      <c r="A11" s="15" t="s">
        <v>27</v>
      </c>
      <c r="B11" s="7"/>
      <c r="C11" s="16">
        <v>146</v>
      </c>
      <c r="D11" s="9">
        <v>1.5</v>
      </c>
      <c r="E11" s="17">
        <f t="shared" ref="E11:E21" si="1">C11*D11</f>
        <v>219</v>
      </c>
      <c r="F11" s="18">
        <v>0.5</v>
      </c>
      <c r="G11" s="7"/>
      <c r="H11" s="7"/>
      <c r="I11" s="19">
        <f t="shared" si="0"/>
        <v>109.5</v>
      </c>
      <c r="J11" s="7"/>
    </row>
    <row r="12" spans="1:10">
      <c r="A12" s="15" t="s">
        <v>22</v>
      </c>
      <c r="B12" s="7"/>
      <c r="C12" s="16">
        <v>128.83000000000001</v>
      </c>
      <c r="D12" s="9">
        <v>1.5</v>
      </c>
      <c r="E12" s="17">
        <f t="shared" si="1"/>
        <v>193.245</v>
      </c>
      <c r="F12" s="18">
        <v>1</v>
      </c>
      <c r="G12" s="7"/>
      <c r="H12" s="7"/>
      <c r="I12" s="19">
        <f t="shared" si="0"/>
        <v>193.245</v>
      </c>
      <c r="J12" s="7"/>
    </row>
    <row r="13" spans="1:10">
      <c r="A13" s="15" t="s">
        <v>14</v>
      </c>
      <c r="B13" s="7"/>
      <c r="C13" s="16">
        <v>27</v>
      </c>
      <c r="D13" s="9">
        <v>1.5</v>
      </c>
      <c r="E13" s="17">
        <f t="shared" si="1"/>
        <v>40.5</v>
      </c>
      <c r="F13" s="18">
        <v>1</v>
      </c>
      <c r="G13" s="7"/>
      <c r="H13" s="7"/>
      <c r="I13" s="19">
        <f t="shared" si="0"/>
        <v>40.5</v>
      </c>
      <c r="J13" s="7"/>
    </row>
    <row r="14" spans="1:10">
      <c r="A14" s="15" t="s">
        <v>15</v>
      </c>
      <c r="B14" s="7"/>
      <c r="C14" s="16">
        <v>290</v>
      </c>
      <c r="D14" s="9">
        <v>1.35</v>
      </c>
      <c r="E14" s="17">
        <f t="shared" si="1"/>
        <v>391.5</v>
      </c>
      <c r="F14" s="18">
        <v>2</v>
      </c>
      <c r="G14" s="7"/>
      <c r="H14" s="7"/>
      <c r="I14" s="19">
        <f t="shared" si="0"/>
        <v>783</v>
      </c>
      <c r="J14" s="7"/>
    </row>
    <row r="15" spans="1:10">
      <c r="A15" s="15" t="s">
        <v>15</v>
      </c>
      <c r="B15" s="7"/>
      <c r="C15" s="16">
        <v>0</v>
      </c>
      <c r="D15" s="9">
        <v>1.5</v>
      </c>
      <c r="E15" s="17">
        <f t="shared" si="1"/>
        <v>0</v>
      </c>
      <c r="F15" s="18">
        <v>0</v>
      </c>
      <c r="G15" s="7"/>
      <c r="H15" s="7"/>
      <c r="I15" s="19">
        <f t="shared" si="0"/>
        <v>0</v>
      </c>
      <c r="J15" s="7"/>
    </row>
    <row r="16" spans="1:10">
      <c r="A16" s="15" t="s">
        <v>23</v>
      </c>
      <c r="B16" s="7"/>
      <c r="C16" s="16">
        <v>75.95</v>
      </c>
      <c r="D16" s="9">
        <v>1.5</v>
      </c>
      <c r="E16" s="17">
        <f t="shared" si="1"/>
        <v>113.92500000000001</v>
      </c>
      <c r="F16" s="18">
        <v>2</v>
      </c>
      <c r="G16" s="7"/>
      <c r="H16" s="7"/>
      <c r="I16" s="19">
        <f t="shared" si="0"/>
        <v>227.85000000000002</v>
      </c>
      <c r="J16" s="7"/>
    </row>
    <row r="17" spans="1:13">
      <c r="A17" s="15" t="s">
        <v>16</v>
      </c>
      <c r="B17" s="7"/>
      <c r="C17" s="16">
        <v>100</v>
      </c>
      <c r="D17" s="9">
        <v>1</v>
      </c>
      <c r="E17" s="17">
        <f t="shared" si="1"/>
        <v>100</v>
      </c>
      <c r="F17" s="18">
        <v>1</v>
      </c>
      <c r="G17" s="7"/>
      <c r="H17" s="7"/>
      <c r="I17" s="19">
        <f t="shared" si="0"/>
        <v>100</v>
      </c>
      <c r="J17" s="7"/>
    </row>
    <row r="18" spans="1:13">
      <c r="A18" s="15" t="s">
        <v>26</v>
      </c>
      <c r="B18" s="7"/>
      <c r="C18" s="16">
        <v>172.2</v>
      </c>
      <c r="D18" s="9">
        <v>1.5</v>
      </c>
      <c r="E18" s="17">
        <f t="shared" si="1"/>
        <v>258.29999999999995</v>
      </c>
      <c r="F18" s="18">
        <v>2</v>
      </c>
      <c r="G18" s="7"/>
      <c r="H18" s="7"/>
      <c r="I18" s="19">
        <f t="shared" si="0"/>
        <v>516.59999999999991</v>
      </c>
      <c r="J18" s="7"/>
    </row>
    <row r="19" spans="1:13">
      <c r="A19" s="15" t="s">
        <v>17</v>
      </c>
      <c r="B19" s="7"/>
      <c r="C19" s="16">
        <v>7</v>
      </c>
      <c r="D19" s="9">
        <v>1.5</v>
      </c>
      <c r="E19" s="17">
        <f t="shared" si="1"/>
        <v>10.5</v>
      </c>
      <c r="F19" s="18">
        <v>2</v>
      </c>
      <c r="G19" s="7"/>
      <c r="H19" s="7"/>
      <c r="I19" s="19">
        <f t="shared" si="0"/>
        <v>21</v>
      </c>
      <c r="J19" s="7"/>
    </row>
    <row r="20" spans="1:13">
      <c r="A20" t="s">
        <v>24</v>
      </c>
      <c r="B20" s="7"/>
      <c r="C20" s="16">
        <v>35</v>
      </c>
      <c r="D20" s="9">
        <v>1.5</v>
      </c>
      <c r="E20" s="17">
        <f t="shared" si="1"/>
        <v>52.5</v>
      </c>
      <c r="F20" s="18">
        <v>2</v>
      </c>
      <c r="G20" s="7"/>
      <c r="H20" s="7"/>
      <c r="I20" s="7">
        <f t="shared" si="0"/>
        <v>105</v>
      </c>
      <c r="J20" s="7"/>
    </row>
    <row r="21" spans="1:13">
      <c r="A21" t="s">
        <v>25</v>
      </c>
      <c r="B21" s="7"/>
      <c r="C21" s="16">
        <v>35</v>
      </c>
      <c r="D21" s="9">
        <v>1.5</v>
      </c>
      <c r="E21" s="17">
        <f t="shared" si="1"/>
        <v>52.5</v>
      </c>
      <c r="F21" s="18">
        <v>2</v>
      </c>
      <c r="G21" s="7"/>
      <c r="H21" s="19"/>
      <c r="I21" s="1">
        <f t="shared" si="0"/>
        <v>105</v>
      </c>
      <c r="J21" s="19">
        <f>SUM(I9:I21)</f>
        <v>2672.6949999999997</v>
      </c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7"/>
    </row>
    <row r="23" spans="1:13">
      <c r="A23" s="7"/>
      <c r="B23" s="7"/>
      <c r="C23" s="1"/>
      <c r="D23" s="1"/>
      <c r="E23" s="19"/>
      <c r="F23" s="1"/>
      <c r="G23" s="1"/>
      <c r="H23" s="1"/>
      <c r="I23" s="1"/>
      <c r="J23" s="1"/>
    </row>
    <row r="24" spans="1:13">
      <c r="A24" s="1"/>
      <c r="B24" s="1"/>
      <c r="C24" s="1"/>
      <c r="D24" s="1"/>
      <c r="E24" s="7"/>
      <c r="F24" s="7"/>
      <c r="G24" s="15">
        <v>2020</v>
      </c>
      <c r="H24" s="19">
        <f>J21</f>
        <v>2672.6949999999997</v>
      </c>
      <c r="I24" s="19">
        <f>H24*B8</f>
        <v>93.544325000000001</v>
      </c>
      <c r="J24" s="7"/>
    </row>
    <row r="25" spans="1:13">
      <c r="A25" s="7" t="str">
        <f>"Augmentation en "&amp;B6&amp;" ans "</f>
        <v xml:space="preserve">Augmentation en 6 ans </v>
      </c>
      <c r="B25" s="20">
        <f>IF(B6=6,J29,IF(B6=5,J28,IF(B6=4,J27,IF(B6=3,J26,IF(B6=3,J25,IF(B6=2,J25))))))</f>
        <v>501.62825067087459</v>
      </c>
      <c r="C25" s="1"/>
      <c r="D25" s="21"/>
      <c r="E25" s="7"/>
      <c r="F25" s="15">
        <v>2</v>
      </c>
      <c r="G25" s="15">
        <v>2021</v>
      </c>
      <c r="H25" s="19">
        <f>H24+I24</f>
        <v>2766.2393249999996</v>
      </c>
      <c r="I25" s="19">
        <f>H25*B8</f>
        <v>96.818376375</v>
      </c>
      <c r="J25" s="19">
        <f>SUM(I24)</f>
        <v>93.544325000000001</v>
      </c>
    </row>
    <row r="26" spans="1:13">
      <c r="A26" s="7"/>
      <c r="B26" s="15"/>
      <c r="C26" s="21"/>
      <c r="D26" s="21"/>
      <c r="E26" s="7"/>
      <c r="F26" s="15">
        <v>3</v>
      </c>
      <c r="G26" s="15">
        <v>2022</v>
      </c>
      <c r="H26" s="19">
        <f>H25+I25</f>
        <v>2863.0577013749994</v>
      </c>
      <c r="I26" s="19">
        <f>H26*B8</f>
        <v>100.20701954812499</v>
      </c>
      <c r="J26" s="19">
        <f>SUM(I24:I25)</f>
        <v>190.362701375</v>
      </c>
    </row>
    <row r="27" spans="1:13">
      <c r="A27" s="7" t="s">
        <v>18</v>
      </c>
      <c r="B27" s="22">
        <f>(J21/2)+(B25/B6)</f>
        <v>1419.9522084451455</v>
      </c>
      <c r="C27" s="7"/>
      <c r="D27" s="7"/>
      <c r="E27" s="7"/>
      <c r="F27" s="15">
        <v>4</v>
      </c>
      <c r="G27" s="15">
        <v>2023</v>
      </c>
      <c r="H27" s="19">
        <f>H26+I26</f>
        <v>2963.2647209231245</v>
      </c>
      <c r="I27" s="19">
        <f>H27*B8</f>
        <v>103.71426523230937</v>
      </c>
      <c r="J27" s="19">
        <f>SUM(I24:I26)</f>
        <v>290.56972092312498</v>
      </c>
    </row>
    <row r="28" spans="1:13">
      <c r="A28" s="7"/>
      <c r="B28" s="7"/>
      <c r="C28" s="11"/>
      <c r="D28" s="7"/>
      <c r="E28" s="7"/>
      <c r="F28" s="15">
        <v>5</v>
      </c>
      <c r="G28" s="15">
        <v>2024</v>
      </c>
      <c r="H28" s="19">
        <f>H27+I27</f>
        <v>3066.9789861554341</v>
      </c>
      <c r="I28" s="19">
        <f>H28*B8</f>
        <v>107.3442645154402</v>
      </c>
      <c r="J28" s="19">
        <f>SUM(I24:I27)</f>
        <v>394.28398615543438</v>
      </c>
    </row>
    <row r="29" spans="1:13">
      <c r="A29" s="7"/>
      <c r="B29" s="7"/>
      <c r="C29" s="7"/>
      <c r="D29" s="7"/>
      <c r="E29" s="7"/>
      <c r="F29" s="15">
        <v>6</v>
      </c>
      <c r="G29" s="15">
        <v>2025</v>
      </c>
      <c r="H29" s="19">
        <f>H28+I28</f>
        <v>3174.3232506708741</v>
      </c>
      <c r="I29" s="19"/>
      <c r="J29" s="19">
        <f>SUM(I24:I28)</f>
        <v>501.62825067087459</v>
      </c>
      <c r="M29" s="32"/>
    </row>
    <row r="30" spans="1:13">
      <c r="A30" s="7"/>
      <c r="B30" s="7"/>
      <c r="C30" s="7"/>
      <c r="D30" s="7"/>
      <c r="E30" s="7"/>
      <c r="F30" s="23" t="str">
        <f>"Somme d'augmentation sur "&amp;B6&amp;" ans :"</f>
        <v>Somme d'augmentation sur 6 ans :</v>
      </c>
      <c r="G30" s="23"/>
      <c r="H30" s="24"/>
      <c r="I30" s="25">
        <f>IF(B6=6,J29,IF(B6=5,J28,IF(B6=4,J27,IF(B6=3,J26,IF(B6=3,J25,IF(B6=2,J25))))))</f>
        <v>501.62825067087459</v>
      </c>
      <c r="J30" s="7"/>
    </row>
    <row r="31" spans="1:13">
      <c r="A31" s="26" t="str">
        <f>"PRIX par maintenance lissée sur "&amp;B6&amp;" ans :"</f>
        <v>PRIX par maintenance lissée sur 6 ans :</v>
      </c>
      <c r="B31" s="27">
        <f>B27</f>
        <v>1419.9522084451455</v>
      </c>
      <c r="C31" s="7"/>
      <c r="D31" s="1"/>
      <c r="E31" s="1"/>
      <c r="F31" s="1"/>
      <c r="G31" s="1"/>
      <c r="H31" s="28"/>
      <c r="I31" s="1"/>
      <c r="J31" s="1"/>
    </row>
    <row r="33" spans="1:10" ht="51">
      <c r="A33" s="1"/>
      <c r="B33" s="1"/>
      <c r="C33" s="2" t="s">
        <v>0</v>
      </c>
      <c r="D33" s="3" t="s">
        <v>1</v>
      </c>
      <c r="E33" s="4" t="s">
        <v>2</v>
      </c>
      <c r="F33" s="5" t="s">
        <v>3</v>
      </c>
      <c r="G33" s="6" t="s">
        <v>4</v>
      </c>
      <c r="H33" s="7"/>
      <c r="I33" s="6" t="s">
        <v>5</v>
      </c>
      <c r="J33" s="1"/>
    </row>
    <row r="34" spans="1:10">
      <c r="A34" s="8" t="s">
        <v>6</v>
      </c>
      <c r="B34" s="9" t="s">
        <v>19</v>
      </c>
      <c r="C34" s="1"/>
      <c r="D34" s="10"/>
      <c r="E34" s="10"/>
      <c r="F34" s="1"/>
      <c r="G34" s="1"/>
      <c r="H34" s="1"/>
      <c r="I34" s="7"/>
      <c r="J34" s="7"/>
    </row>
    <row r="35" spans="1:10">
      <c r="A35" s="8" t="s">
        <v>7</v>
      </c>
      <c r="B35" s="9" t="s">
        <v>8</v>
      </c>
      <c r="C35" s="1"/>
      <c r="D35" s="1"/>
      <c r="E35" s="1"/>
      <c r="F35" s="1"/>
      <c r="G35" s="1"/>
      <c r="H35" s="1"/>
      <c r="I35" s="1"/>
      <c r="J35" s="7"/>
    </row>
    <row r="36" spans="1:10">
      <c r="A36" s="8" t="s">
        <v>9</v>
      </c>
      <c r="B36" s="9" t="s">
        <v>28</v>
      </c>
      <c r="C36" s="11"/>
      <c r="D36" s="11"/>
      <c r="E36" s="11"/>
      <c r="F36" s="11"/>
      <c r="G36" s="7"/>
      <c r="H36" s="7"/>
      <c r="I36" s="7"/>
      <c r="J36" s="7"/>
    </row>
    <row r="37" spans="1:10">
      <c r="A37" s="8" t="s">
        <v>10</v>
      </c>
      <c r="B37" s="9">
        <v>2000</v>
      </c>
      <c r="C37" s="11"/>
      <c r="D37" s="11"/>
      <c r="E37" s="11"/>
      <c r="F37" s="11"/>
      <c r="G37" s="7"/>
      <c r="H37" s="7"/>
      <c r="I37" s="7"/>
      <c r="J37" s="7"/>
    </row>
    <row r="38" spans="1:10">
      <c r="A38" s="8" t="s">
        <v>11</v>
      </c>
      <c r="B38" s="9">
        <v>6</v>
      </c>
      <c r="C38" s="11"/>
      <c r="D38" s="11"/>
      <c r="E38" s="11"/>
      <c r="F38" s="7"/>
      <c r="G38" s="7"/>
      <c r="H38" s="7"/>
      <c r="I38" s="7"/>
      <c r="J38" s="7"/>
    </row>
    <row r="39" spans="1:10">
      <c r="A39" s="8" t="s">
        <v>12</v>
      </c>
      <c r="B39" s="9">
        <f>IF(B37=2000,1,IF(B37=4000,2,IF(B37=6000,3,IF(B37=8000,4))))</f>
        <v>1</v>
      </c>
      <c r="C39" s="1"/>
      <c r="D39" s="1"/>
      <c r="E39" s="1"/>
      <c r="F39" s="1"/>
      <c r="G39" s="1"/>
      <c r="H39" s="1"/>
      <c r="I39" s="1"/>
      <c r="J39" s="7"/>
    </row>
    <row r="40" spans="1:10">
      <c r="A40" s="12" t="s">
        <v>13</v>
      </c>
      <c r="B40" s="13">
        <v>3.5000000000000003E-2</v>
      </c>
      <c r="C40" s="14">
        <f>B40</f>
        <v>3.5000000000000003E-2</v>
      </c>
      <c r="D40" s="1"/>
      <c r="E40" s="1"/>
      <c r="F40" s="1"/>
      <c r="G40" s="1"/>
      <c r="H40" s="1"/>
      <c r="I40" s="1"/>
      <c r="J40" s="7"/>
    </row>
    <row r="41" spans="1:10">
      <c r="A41" s="15" t="s">
        <v>20</v>
      </c>
      <c r="B41" s="7"/>
      <c r="C41" s="30">
        <v>53</v>
      </c>
      <c r="D41" s="31">
        <v>1.5</v>
      </c>
      <c r="E41" s="17">
        <f>C41*D41</f>
        <v>79.5</v>
      </c>
      <c r="F41" s="29">
        <v>1</v>
      </c>
      <c r="G41" s="1"/>
      <c r="H41" s="1"/>
      <c r="I41" s="19">
        <f t="shared" ref="I41:I53" si="2">E41*F41</f>
        <v>79.5</v>
      </c>
      <c r="J41" s="7"/>
    </row>
    <row r="42" spans="1:10">
      <c r="A42" s="15" t="s">
        <v>21</v>
      </c>
      <c r="B42" s="7"/>
      <c r="C42" s="16">
        <v>208</v>
      </c>
      <c r="D42" s="9">
        <v>1.5</v>
      </c>
      <c r="E42" s="17">
        <f>C42*D42</f>
        <v>312</v>
      </c>
      <c r="F42" s="18">
        <v>1</v>
      </c>
      <c r="G42" s="7"/>
      <c r="H42" s="7"/>
      <c r="I42" s="19">
        <f t="shared" si="2"/>
        <v>312</v>
      </c>
      <c r="J42" s="7"/>
    </row>
    <row r="43" spans="1:10">
      <c r="A43" s="15" t="s">
        <v>27</v>
      </c>
      <c r="B43" s="7"/>
      <c r="C43" s="16">
        <v>146</v>
      </c>
      <c r="D43" s="9">
        <v>1.5</v>
      </c>
      <c r="E43" s="17">
        <f t="shared" ref="E43:E53" si="3">C43*D43</f>
        <v>219</v>
      </c>
      <c r="F43" s="18">
        <v>0.5</v>
      </c>
      <c r="G43" s="7"/>
      <c r="H43" s="7"/>
      <c r="I43" s="19">
        <f t="shared" si="2"/>
        <v>109.5</v>
      </c>
      <c r="J43" s="7"/>
    </row>
    <row r="44" spans="1:10">
      <c r="A44" s="15" t="s">
        <v>22</v>
      </c>
      <c r="B44" s="7"/>
      <c r="C44" s="16">
        <v>128.83000000000001</v>
      </c>
      <c r="D44" s="9">
        <v>1.5</v>
      </c>
      <c r="E44" s="17">
        <f t="shared" si="3"/>
        <v>193.245</v>
      </c>
      <c r="F44" s="18">
        <v>1</v>
      </c>
      <c r="G44" s="7"/>
      <c r="H44" s="7"/>
      <c r="I44" s="19">
        <f t="shared" si="2"/>
        <v>193.245</v>
      </c>
      <c r="J44" s="7"/>
    </row>
    <row r="45" spans="1:10">
      <c r="A45" s="15" t="s">
        <v>14</v>
      </c>
      <c r="B45" s="7"/>
      <c r="C45" s="16">
        <v>27</v>
      </c>
      <c r="D45" s="9">
        <v>1.5</v>
      </c>
      <c r="E45" s="17">
        <f t="shared" si="3"/>
        <v>40.5</v>
      </c>
      <c r="F45" s="18">
        <v>1</v>
      </c>
      <c r="G45" s="7"/>
      <c r="H45" s="7"/>
      <c r="I45" s="19">
        <f t="shared" si="2"/>
        <v>40.5</v>
      </c>
      <c r="J45" s="7"/>
    </row>
    <row r="46" spans="1:10">
      <c r="A46" s="15" t="s">
        <v>15</v>
      </c>
      <c r="B46" s="7"/>
      <c r="C46" s="16">
        <v>290</v>
      </c>
      <c r="D46" s="9">
        <v>1.35</v>
      </c>
      <c r="E46" s="17">
        <f t="shared" si="3"/>
        <v>391.5</v>
      </c>
      <c r="F46" s="18">
        <v>1</v>
      </c>
      <c r="G46" s="7"/>
      <c r="H46" s="7"/>
      <c r="I46" s="19">
        <f t="shared" si="2"/>
        <v>391.5</v>
      </c>
      <c r="J46" s="7"/>
    </row>
    <row r="47" spans="1:10">
      <c r="A47" s="15" t="s">
        <v>15</v>
      </c>
      <c r="B47" s="7"/>
      <c r="C47" s="16">
        <v>0</v>
      </c>
      <c r="D47" s="9">
        <v>1.5</v>
      </c>
      <c r="E47" s="17">
        <f t="shared" si="3"/>
        <v>0</v>
      </c>
      <c r="F47" s="18">
        <v>0</v>
      </c>
      <c r="G47" s="7"/>
      <c r="H47" s="7"/>
      <c r="I47" s="19">
        <f t="shared" si="2"/>
        <v>0</v>
      </c>
      <c r="J47" s="7"/>
    </row>
    <row r="48" spans="1:10">
      <c r="A48" s="15" t="s">
        <v>23</v>
      </c>
      <c r="B48" s="7"/>
      <c r="C48" s="16">
        <v>75.95</v>
      </c>
      <c r="D48" s="9">
        <v>1.5</v>
      </c>
      <c r="E48" s="17">
        <f t="shared" si="3"/>
        <v>113.92500000000001</v>
      </c>
      <c r="F48" s="18">
        <v>1</v>
      </c>
      <c r="G48" s="7"/>
      <c r="H48" s="7"/>
      <c r="I48" s="19">
        <f t="shared" si="2"/>
        <v>113.92500000000001</v>
      </c>
      <c r="J48" s="7"/>
    </row>
    <row r="49" spans="1:14">
      <c r="A49" s="15" t="s">
        <v>16</v>
      </c>
      <c r="B49" s="7"/>
      <c r="C49" s="16">
        <v>100</v>
      </c>
      <c r="D49" s="9">
        <v>1</v>
      </c>
      <c r="E49" s="17">
        <f t="shared" si="3"/>
        <v>100</v>
      </c>
      <c r="F49" s="18">
        <v>1</v>
      </c>
      <c r="G49" s="7"/>
      <c r="H49" s="7"/>
      <c r="I49" s="19">
        <f t="shared" si="2"/>
        <v>100</v>
      </c>
      <c r="J49" s="7"/>
    </row>
    <row r="50" spans="1:14">
      <c r="A50" s="15" t="s">
        <v>26</v>
      </c>
      <c r="B50" s="7"/>
      <c r="C50" s="16">
        <v>172.2</v>
      </c>
      <c r="D50" s="9">
        <v>1.5</v>
      </c>
      <c r="E50" s="17">
        <f t="shared" si="3"/>
        <v>258.29999999999995</v>
      </c>
      <c r="F50" s="18">
        <v>1</v>
      </c>
      <c r="G50" s="7"/>
      <c r="H50" s="7"/>
      <c r="I50" s="19">
        <f t="shared" si="2"/>
        <v>258.29999999999995</v>
      </c>
      <c r="J50" s="7"/>
    </row>
    <row r="51" spans="1:14">
      <c r="A51" s="15" t="s">
        <v>17</v>
      </c>
      <c r="B51" s="7"/>
      <c r="C51" s="16">
        <v>7</v>
      </c>
      <c r="D51" s="9">
        <v>1.5</v>
      </c>
      <c r="E51" s="17">
        <f t="shared" si="3"/>
        <v>10.5</v>
      </c>
      <c r="F51" s="18">
        <v>1</v>
      </c>
      <c r="G51" s="7"/>
      <c r="H51" s="7"/>
      <c r="I51" s="19">
        <f t="shared" si="2"/>
        <v>10.5</v>
      </c>
      <c r="J51" s="7"/>
    </row>
    <row r="52" spans="1:14">
      <c r="A52" t="s">
        <v>24</v>
      </c>
      <c r="B52" s="7"/>
      <c r="C52" s="16">
        <v>35</v>
      </c>
      <c r="D52" s="9">
        <v>1.5</v>
      </c>
      <c r="E52" s="17">
        <f t="shared" si="3"/>
        <v>52.5</v>
      </c>
      <c r="F52" s="18">
        <v>1</v>
      </c>
      <c r="G52" s="7"/>
      <c r="H52" s="7"/>
      <c r="I52" s="7">
        <f t="shared" si="2"/>
        <v>52.5</v>
      </c>
      <c r="J52" s="7"/>
      <c r="N52" s="32"/>
    </row>
    <row r="53" spans="1:14">
      <c r="A53" t="s">
        <v>25</v>
      </c>
      <c r="B53" s="7"/>
      <c r="C53" s="16">
        <v>35</v>
      </c>
      <c r="D53" s="9">
        <v>1.5</v>
      </c>
      <c r="E53" s="17">
        <f t="shared" si="3"/>
        <v>52.5</v>
      </c>
      <c r="F53" s="18">
        <v>1</v>
      </c>
      <c r="G53" s="7"/>
      <c r="H53" s="19"/>
      <c r="I53" s="1">
        <f t="shared" si="2"/>
        <v>52.5</v>
      </c>
      <c r="J53" s="19">
        <f>SUM(I41:I53)</f>
        <v>1713.9699999999998</v>
      </c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7"/>
    </row>
    <row r="55" spans="1:14">
      <c r="A55" s="7"/>
      <c r="B55" s="7"/>
      <c r="C55" s="1"/>
      <c r="D55" s="1"/>
      <c r="E55" s="19"/>
      <c r="F55" s="1"/>
      <c r="G55" s="1"/>
      <c r="H55" s="1"/>
      <c r="I55" s="1"/>
      <c r="J55" s="1"/>
    </row>
    <row r="56" spans="1:14">
      <c r="A56" s="1"/>
      <c r="B56" s="1"/>
      <c r="C56" s="1"/>
      <c r="D56" s="1"/>
      <c r="E56" s="7"/>
      <c r="F56" s="7"/>
      <c r="G56" s="15">
        <v>2020</v>
      </c>
      <c r="H56" s="19">
        <f>J53</f>
        <v>1713.9699999999998</v>
      </c>
      <c r="I56" s="19">
        <f>H56*B40</f>
        <v>59.988949999999996</v>
      </c>
      <c r="J56" s="7"/>
    </row>
    <row r="57" spans="1:14">
      <c r="A57" s="7" t="str">
        <f>"Augmentation en "&amp;B38&amp;" ans "</f>
        <v xml:space="preserve">Augmentation en 6 ans </v>
      </c>
      <c r="B57" s="20">
        <f>IF(B38=6,J61,IF(B38=5,J60,IF(B38=4,J59,IF(B38=3,J58,IF(B38=3,J57,IF(B38=2,J57))))))</f>
        <v>321.68869728957435</v>
      </c>
      <c r="C57" s="1"/>
      <c r="D57" s="21"/>
      <c r="E57" s="7"/>
      <c r="F57" s="15">
        <v>2</v>
      </c>
      <c r="G57" s="15">
        <v>2021</v>
      </c>
      <c r="H57" s="19">
        <f>H56+I56</f>
        <v>1773.9589499999997</v>
      </c>
      <c r="I57" s="19">
        <f>H57*B40</f>
        <v>62.08856325</v>
      </c>
      <c r="J57" s="19">
        <f>SUM(I56)</f>
        <v>59.988949999999996</v>
      </c>
    </row>
    <row r="58" spans="1:14">
      <c r="A58" s="7"/>
      <c r="B58" s="15"/>
      <c r="C58" s="21"/>
      <c r="D58" s="21"/>
      <c r="E58" s="7"/>
      <c r="F58" s="15">
        <v>3</v>
      </c>
      <c r="G58" s="15">
        <v>2022</v>
      </c>
      <c r="H58" s="19">
        <f>H57+I57</f>
        <v>1836.0475132499998</v>
      </c>
      <c r="I58" s="19">
        <f>H58*B40</f>
        <v>64.261662963749998</v>
      </c>
      <c r="J58" s="19">
        <f>SUM(I56:I57)</f>
        <v>122.07751325</v>
      </c>
    </row>
    <row r="59" spans="1:14">
      <c r="A59" s="7" t="s">
        <v>18</v>
      </c>
      <c r="B59" s="22">
        <f>(J53)+(B57/B38)</f>
        <v>1767.5847828815956</v>
      </c>
      <c r="C59" s="7"/>
      <c r="D59" s="7"/>
      <c r="E59" s="7"/>
      <c r="F59" s="15">
        <v>4</v>
      </c>
      <c r="G59" s="15">
        <v>2023</v>
      </c>
      <c r="H59" s="19">
        <f>H58+I58</f>
        <v>1900.3091762137499</v>
      </c>
      <c r="I59" s="19">
        <f>H59*B40</f>
        <v>66.510821167481254</v>
      </c>
      <c r="J59" s="19">
        <f>SUM(I56:I58)</f>
        <v>186.33917621374999</v>
      </c>
    </row>
    <row r="60" spans="1:14">
      <c r="A60" s="7"/>
      <c r="B60" s="7"/>
      <c r="C60" s="11"/>
      <c r="D60" s="7"/>
      <c r="E60" s="7"/>
      <c r="F60" s="15">
        <v>5</v>
      </c>
      <c r="G60" s="15">
        <v>2024</v>
      </c>
      <c r="H60" s="19">
        <f>H59+I59</f>
        <v>1966.8199973812311</v>
      </c>
      <c r="I60" s="19">
        <f>H60*B40</f>
        <v>68.838699908343102</v>
      </c>
      <c r="J60" s="19">
        <f>SUM(I56:I59)</f>
        <v>252.84999738123125</v>
      </c>
      <c r="M60" s="32"/>
    </row>
    <row r="61" spans="1:14">
      <c r="A61" s="7"/>
      <c r="B61" s="7"/>
      <c r="C61" s="7"/>
      <c r="D61" s="7"/>
      <c r="E61" s="7"/>
      <c r="F61" s="15">
        <v>6</v>
      </c>
      <c r="G61" s="15">
        <v>2025</v>
      </c>
      <c r="H61" s="19">
        <f>H60+I60</f>
        <v>2035.6586972895743</v>
      </c>
      <c r="I61" s="19"/>
      <c r="J61" s="19">
        <f>SUM(I56:I60)</f>
        <v>321.68869728957435</v>
      </c>
    </row>
    <row r="62" spans="1:14">
      <c r="A62" s="7"/>
      <c r="B62" s="7"/>
      <c r="C62" s="7"/>
      <c r="D62" s="7"/>
      <c r="E62" s="7"/>
      <c r="F62" s="23" t="str">
        <f>"Somme d'augmentation sur "&amp;B38&amp;" ans :"</f>
        <v>Somme d'augmentation sur 6 ans :</v>
      </c>
      <c r="G62" s="23"/>
      <c r="H62" s="24"/>
      <c r="I62" s="25">
        <f>IF(B38=6,J61,IF(B38=5,J60,IF(B38=4,J59,IF(B38=3,J58,IF(B38=3,J57,IF(B38=2,J57))))))</f>
        <v>321.68869728957435</v>
      </c>
      <c r="J62" s="7"/>
    </row>
    <row r="63" spans="1:14">
      <c r="A63" s="26" t="str">
        <f>"PRIX par maintenance lissée sur "&amp;B38&amp;" ans :"</f>
        <v>PRIX par maintenance lissée sur 6 ans :</v>
      </c>
      <c r="B63" s="27">
        <f>B59</f>
        <v>1767.5847828815956</v>
      </c>
      <c r="C63" s="7"/>
      <c r="D63" s="1"/>
      <c r="E63" s="1"/>
      <c r="F63" s="1"/>
      <c r="G63" s="1"/>
      <c r="H63" s="28"/>
      <c r="I63" s="1"/>
      <c r="J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SFACS</cp:lastModifiedBy>
  <dcterms:created xsi:type="dcterms:W3CDTF">2020-06-29T08:48:30Z</dcterms:created>
  <dcterms:modified xsi:type="dcterms:W3CDTF">2020-06-29T10:10:00Z</dcterms:modified>
</cp:coreProperties>
</file>