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P9" i="1"/>
  <c r="O9"/>
  <c r="N9"/>
  <c r="M9"/>
  <c r="L9"/>
  <c r="K9"/>
  <c r="P15"/>
  <c r="O15"/>
  <c r="N15"/>
  <c r="M15"/>
  <c r="L15"/>
  <c r="J13"/>
  <c r="J12"/>
  <c r="J11"/>
  <c r="J10"/>
  <c r="K15"/>
  <c r="I15"/>
  <c r="J15" s="1"/>
  <c r="I4"/>
  <c r="J4" s="1"/>
  <c r="I5"/>
  <c r="J5" s="1"/>
  <c r="O5" s="1"/>
  <c r="I6"/>
  <c r="I7"/>
  <c r="I8"/>
  <c r="J8" s="1"/>
  <c r="O8" s="1"/>
  <c r="I10"/>
  <c r="I11"/>
  <c r="I12"/>
  <c r="I13"/>
  <c r="I14"/>
  <c r="J14" s="1"/>
  <c r="L14" s="1"/>
  <c r="M14" s="1"/>
  <c r="N14" s="1"/>
  <c r="O14" s="1"/>
  <c r="P14" s="1"/>
  <c r="D20"/>
  <c r="J7"/>
  <c r="O7" s="1"/>
  <c r="J6"/>
  <c r="O6" s="1"/>
  <c r="L16" l="1"/>
  <c r="N13"/>
  <c r="O12"/>
  <c r="O11"/>
  <c r="O10"/>
  <c r="N7"/>
  <c r="L7"/>
  <c r="N5"/>
  <c r="P6"/>
  <c r="L5"/>
  <c r="L6"/>
  <c r="N10"/>
  <c r="P5"/>
  <c r="L8"/>
  <c r="N6"/>
  <c r="N8"/>
  <c r="N11"/>
  <c r="N12"/>
  <c r="M5"/>
  <c r="M6"/>
  <c r="M7"/>
  <c r="M8"/>
  <c r="M10"/>
  <c r="M11"/>
  <c r="M12"/>
  <c r="M13"/>
  <c r="P10"/>
  <c r="L12"/>
  <c r="P13"/>
  <c r="P7"/>
  <c r="P8"/>
  <c r="L10"/>
  <c r="L11"/>
  <c r="P11"/>
  <c r="P12"/>
  <c r="L13"/>
  <c r="K5"/>
  <c r="K6"/>
  <c r="K7"/>
  <c r="K8"/>
  <c r="K10"/>
  <c r="K11"/>
  <c r="K12"/>
  <c r="K13"/>
  <c r="O13"/>
  <c r="K14"/>
  <c r="O16" l="1"/>
  <c r="P16"/>
  <c r="K16"/>
  <c r="N16"/>
  <c r="M16"/>
  <c r="M18" l="1"/>
  <c r="C22" s="1"/>
  <c r="M20" s="1"/>
  <c r="P18"/>
  <c r="C24" s="1"/>
  <c r="M19"/>
</calcChain>
</file>

<file path=xl/sharedStrings.xml><?xml version="1.0" encoding="utf-8"?>
<sst xmlns="http://schemas.openxmlformats.org/spreadsheetml/2006/main" count="26" uniqueCount="25">
  <si>
    <t>PT Ht2016</t>
  </si>
  <si>
    <t>Hausse 2018</t>
  </si>
  <si>
    <t>PT Ht 2018</t>
  </si>
  <si>
    <t>huile</t>
  </si>
  <si>
    <t>Filtre a huile</t>
  </si>
  <si>
    <t>Filtre a air</t>
  </si>
  <si>
    <t>separateur</t>
  </si>
  <si>
    <t>courroies</t>
  </si>
  <si>
    <t>Kit bloc aspiration</t>
  </si>
  <si>
    <t>Kit VPM</t>
  </si>
  <si>
    <t>Electrovanne</t>
  </si>
  <si>
    <t>bulbe thermostatique</t>
  </si>
  <si>
    <t>main d'œuvre</t>
  </si>
  <si>
    <t>FORMULE:  S=100*((1.02^15)-1)/(1.02-1)</t>
  </si>
  <si>
    <t>% augmentation annuelle</t>
  </si>
  <si>
    <t>Nombre années</t>
  </si>
  <si>
    <t>prix par maintenance 2000/an-3 ans</t>
  </si>
  <si>
    <t>prix par maintenance 4000/an-3ans</t>
  </si>
  <si>
    <t>RENNER RS-(RSF) 7,5</t>
  </si>
  <si>
    <t>10848-5</t>
  </si>
  <si>
    <t>oo726</t>
  </si>
  <si>
    <t>SFA RECY</t>
  </si>
  <si>
    <t>EDR38</t>
  </si>
  <si>
    <t>SFARECY</t>
  </si>
  <si>
    <t>natte filtrante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</si>
</sst>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4" xfId="0" applyFill="1" applyBorder="1"/>
    <xf numFmtId="0" fontId="0" fillId="3" borderId="4" xfId="0" applyFill="1" applyBorder="1" applyAlignment="1">
      <alignment horizontal="center"/>
    </xf>
    <xf numFmtId="0" fontId="0" fillId="4" borderId="4" xfId="0" applyFill="1" applyBorder="1"/>
    <xf numFmtId="44" fontId="0" fillId="3" borderId="4" xfId="1" applyFont="1" applyFill="1" applyBorder="1"/>
    <xf numFmtId="44" fontId="0" fillId="0" borderId="0" xfId="1" applyFont="1"/>
    <xf numFmtId="0" fontId="2" fillId="0" borderId="0" xfId="0" applyFont="1"/>
    <xf numFmtId="2" fontId="0" fillId="5" borderId="0" xfId="0" applyNumberFormat="1" applyFill="1"/>
    <xf numFmtId="44" fontId="0" fillId="0" borderId="0" xfId="0" applyNumberFormat="1"/>
    <xf numFmtId="0" fontId="0" fillId="5" borderId="0" xfId="0" applyFill="1"/>
    <xf numFmtId="44" fontId="0" fillId="6" borderId="0" xfId="1" applyFont="1" applyFill="1"/>
    <xf numFmtId="44" fontId="0" fillId="4" borderId="4" xfId="0" applyNumberFormat="1" applyFill="1" applyBorder="1"/>
  </cellXfs>
  <cellStyles count="2">
    <cellStyle name="Monétaire" xfId="1" builtinId="4"/>
    <cellStyle name="Normal" xfId="0" builtinId="0"/>
  </cellStyles>
  <dxfs count="1">
    <dxf>
      <fill>
        <patternFill>
          <bgColor theme="6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activeCell="G21" sqref="G21"/>
    </sheetView>
  </sheetViews>
  <sheetFormatPr baseColWidth="10" defaultRowHeight="15"/>
  <cols>
    <col min="1" max="1" width="36.42578125" bestFit="1" customWidth="1"/>
    <col min="2" max="2" width="18.28515625" customWidth="1"/>
  </cols>
  <sheetData>
    <row r="1" spans="1:17" ht="27" thickBot="1">
      <c r="A1" s="1" t="s">
        <v>18</v>
      </c>
      <c r="E1" s="2"/>
      <c r="F1" s="2"/>
      <c r="G1" s="2"/>
      <c r="H1" s="3"/>
    </row>
    <row r="3" spans="1:17">
      <c r="A3" s="4"/>
      <c r="B3" s="5">
        <v>2000</v>
      </c>
      <c r="C3" s="5">
        <v>4000</v>
      </c>
      <c r="D3" s="5">
        <v>6000</v>
      </c>
      <c r="E3" s="5">
        <v>8000</v>
      </c>
      <c r="F3" s="5">
        <v>10000</v>
      </c>
      <c r="G3" s="5">
        <v>12000</v>
      </c>
      <c r="H3" s="6" t="s">
        <v>0</v>
      </c>
      <c r="I3" s="4" t="s">
        <v>1</v>
      </c>
      <c r="J3" s="7" t="s">
        <v>2</v>
      </c>
      <c r="K3" s="5">
        <v>2000</v>
      </c>
      <c r="L3" s="5">
        <v>4000</v>
      </c>
      <c r="M3" s="5">
        <v>6000</v>
      </c>
      <c r="N3" s="5">
        <v>8000</v>
      </c>
      <c r="O3" s="5">
        <v>10000</v>
      </c>
      <c r="P3" s="5">
        <v>12000</v>
      </c>
    </row>
    <row r="4" spans="1:17">
      <c r="A4" s="4" t="s">
        <v>3</v>
      </c>
      <c r="B4" s="4">
        <v>5</v>
      </c>
      <c r="C4" s="4">
        <v>5</v>
      </c>
      <c r="D4" s="4">
        <v>5</v>
      </c>
      <c r="E4" s="4">
        <v>5</v>
      </c>
      <c r="F4" s="4">
        <v>5</v>
      </c>
      <c r="G4" s="4">
        <v>5</v>
      </c>
      <c r="H4" s="8">
        <v>33</v>
      </c>
      <c r="I4" s="4">
        <f>H4*4.9/100</f>
        <v>1.6170000000000002</v>
      </c>
      <c r="J4" s="7">
        <f>H4+I4</f>
        <v>34.616999999999997</v>
      </c>
      <c r="K4" s="4">
        <v>34.616999999999997</v>
      </c>
      <c r="L4" s="4">
        <v>34.616999999999997</v>
      </c>
      <c r="M4" s="4">
        <v>34.616999999999997</v>
      </c>
      <c r="N4" s="4">
        <v>34.616999999999997</v>
      </c>
      <c r="O4" s="4">
        <v>34.616999999999997</v>
      </c>
      <c r="P4" s="4">
        <v>34.616999999999997</v>
      </c>
      <c r="Q4" t="s">
        <v>19</v>
      </c>
    </row>
    <row r="5" spans="1:17">
      <c r="A5" s="4" t="s">
        <v>4</v>
      </c>
      <c r="B5" s="4">
        <v>1</v>
      </c>
      <c r="C5" s="4">
        <v>1</v>
      </c>
      <c r="D5" s="4">
        <v>1</v>
      </c>
      <c r="E5" s="4">
        <v>1</v>
      </c>
      <c r="F5" s="4">
        <v>1</v>
      </c>
      <c r="G5" s="4">
        <v>1</v>
      </c>
      <c r="H5" s="8">
        <v>28</v>
      </c>
      <c r="I5" s="4">
        <f>H5*4.9/100</f>
        <v>1.3720000000000001</v>
      </c>
      <c r="J5" s="7">
        <f>H5+I5</f>
        <v>29.372</v>
      </c>
      <c r="K5" s="4">
        <f>B5*J5</f>
        <v>29.372</v>
      </c>
      <c r="L5" s="4">
        <f>C5*J5</f>
        <v>29.372</v>
      </c>
      <c r="M5" s="4">
        <f>D5*J5</f>
        <v>29.372</v>
      </c>
      <c r="N5" s="4">
        <f>J5*F5</f>
        <v>29.372</v>
      </c>
      <c r="O5" s="4">
        <f>J5*G5</f>
        <v>29.372</v>
      </c>
      <c r="P5" s="4">
        <f>J5*G5</f>
        <v>29.372</v>
      </c>
      <c r="Q5">
        <v>10277</v>
      </c>
    </row>
    <row r="6" spans="1:17">
      <c r="A6" s="4" t="s">
        <v>5</v>
      </c>
      <c r="B6" s="4">
        <v>1</v>
      </c>
      <c r="C6" s="4">
        <v>1</v>
      </c>
      <c r="D6" s="4">
        <v>1</v>
      </c>
      <c r="E6" s="4">
        <v>1</v>
      </c>
      <c r="F6" s="4">
        <v>1</v>
      </c>
      <c r="G6" s="4">
        <v>1</v>
      </c>
      <c r="H6" s="8">
        <v>16</v>
      </c>
      <c r="I6" s="4">
        <f>H6*4.9/100</f>
        <v>0.78400000000000003</v>
      </c>
      <c r="J6" s="7">
        <f>H6+I6</f>
        <v>16.783999999999999</v>
      </c>
      <c r="K6" s="4">
        <f>B6*J6</f>
        <v>16.783999999999999</v>
      </c>
      <c r="L6" s="4">
        <f>C6*J6</f>
        <v>16.783999999999999</v>
      </c>
      <c r="M6" s="4">
        <f>D6*J6</f>
        <v>16.783999999999999</v>
      </c>
      <c r="N6" s="4">
        <f>J6*F6</f>
        <v>16.783999999999999</v>
      </c>
      <c r="O6" s="4">
        <f>J6*G6</f>
        <v>16.783999999999999</v>
      </c>
      <c r="P6" s="4">
        <f>J6*G6</f>
        <v>16.783999999999999</v>
      </c>
      <c r="Q6">
        <v>10286</v>
      </c>
    </row>
    <row r="7" spans="1:17">
      <c r="A7" s="4" t="s">
        <v>6</v>
      </c>
      <c r="B7" s="4">
        <v>1</v>
      </c>
      <c r="C7" s="4">
        <v>1</v>
      </c>
      <c r="D7" s="4">
        <v>1</v>
      </c>
      <c r="E7" s="4">
        <v>1</v>
      </c>
      <c r="F7" s="4">
        <v>1</v>
      </c>
      <c r="G7" s="4">
        <v>1</v>
      </c>
      <c r="H7" s="8">
        <v>82</v>
      </c>
      <c r="I7" s="4">
        <f>H7*4.9/100</f>
        <v>4.0179999999999998</v>
      </c>
      <c r="J7" s="7">
        <f>H7+I7</f>
        <v>86.018000000000001</v>
      </c>
      <c r="K7" s="4">
        <f>B7*J7</f>
        <v>86.018000000000001</v>
      </c>
      <c r="L7" s="4">
        <f>C7*J7</f>
        <v>86.018000000000001</v>
      </c>
      <c r="M7" s="4">
        <f>D7*J7</f>
        <v>86.018000000000001</v>
      </c>
      <c r="N7" s="4">
        <f>J7*F7</f>
        <v>86.018000000000001</v>
      </c>
      <c r="O7" s="4">
        <f>J7*G7</f>
        <v>86.018000000000001</v>
      </c>
      <c r="P7" s="4">
        <f>J7*G7</f>
        <v>86.018000000000001</v>
      </c>
      <c r="Q7">
        <v>10304</v>
      </c>
    </row>
    <row r="8" spans="1:17">
      <c r="A8" s="4" t="s">
        <v>7</v>
      </c>
      <c r="B8" s="4"/>
      <c r="C8" s="4">
        <v>3</v>
      </c>
      <c r="D8" s="4"/>
      <c r="E8" s="4">
        <v>3</v>
      </c>
      <c r="F8" s="4"/>
      <c r="G8" s="4">
        <v>3</v>
      </c>
      <c r="H8" s="8">
        <v>18</v>
      </c>
      <c r="I8" s="4">
        <f>H8*4.9/100</f>
        <v>0.88200000000000001</v>
      </c>
      <c r="J8" s="7">
        <f>H8+I8</f>
        <v>18.882000000000001</v>
      </c>
      <c r="K8" s="4">
        <f>B8*J8</f>
        <v>0</v>
      </c>
      <c r="L8" s="4">
        <f>C8*J8</f>
        <v>56.646000000000001</v>
      </c>
      <c r="M8" s="4">
        <f>D8*J8</f>
        <v>0</v>
      </c>
      <c r="N8" s="4">
        <f>E8*J8</f>
        <v>56.646000000000001</v>
      </c>
      <c r="O8" s="4">
        <f>J8*F8</f>
        <v>0</v>
      </c>
      <c r="P8" s="4">
        <f>J8*G8</f>
        <v>56.646000000000001</v>
      </c>
      <c r="Q8" t="s">
        <v>20</v>
      </c>
    </row>
    <row r="9" spans="1:17">
      <c r="A9" s="4" t="s">
        <v>24</v>
      </c>
      <c r="B9" s="4">
        <v>2</v>
      </c>
      <c r="C9" s="4">
        <v>2</v>
      </c>
      <c r="D9" s="4">
        <v>2</v>
      </c>
      <c r="E9" s="4">
        <v>2</v>
      </c>
      <c r="F9" s="4">
        <v>2</v>
      </c>
      <c r="G9" s="4">
        <v>2</v>
      </c>
      <c r="H9" s="8"/>
      <c r="I9" s="4"/>
      <c r="J9" s="7">
        <v>27.36</v>
      </c>
      <c r="K9" s="4">
        <f>J9*B9</f>
        <v>54.72</v>
      </c>
      <c r="L9" s="4">
        <f>K9*D20</f>
        <v>56.361600000000003</v>
      </c>
      <c r="M9" s="4">
        <f>L9*1.03</f>
        <v>58.052448000000005</v>
      </c>
      <c r="N9" s="4">
        <f>M9*D20</f>
        <v>59.794021440000009</v>
      </c>
      <c r="O9" s="4">
        <f>N9*D20</f>
        <v>61.587842083200009</v>
      </c>
      <c r="P9" s="4">
        <f>O9*D20</f>
        <v>63.435477345696007</v>
      </c>
      <c r="Q9">
        <v>16270</v>
      </c>
    </row>
    <row r="10" spans="1:17">
      <c r="A10" s="4" t="s">
        <v>8</v>
      </c>
      <c r="B10" s="4"/>
      <c r="C10" s="4"/>
      <c r="D10" s="4"/>
      <c r="E10" s="4"/>
      <c r="F10" s="4"/>
      <c r="G10" s="4">
        <v>1</v>
      </c>
      <c r="H10" s="8">
        <v>151</v>
      </c>
      <c r="I10" s="4">
        <f>H13*4.9/100</f>
        <v>6.37</v>
      </c>
      <c r="J10" s="15">
        <f t="shared" ref="J10:J15" si="0">H10+I10</f>
        <v>157.37</v>
      </c>
      <c r="K10" s="4">
        <f t="shared" ref="K10:K15" si="1">B10*J10</f>
        <v>0</v>
      </c>
      <c r="L10" s="4">
        <f>C10*J10</f>
        <v>0</v>
      </c>
      <c r="M10" s="4">
        <f>D10*J10</f>
        <v>0</v>
      </c>
      <c r="N10" s="4">
        <f>E10*J10</f>
        <v>0</v>
      </c>
      <c r="O10" s="4">
        <f>J10*F10</f>
        <v>0</v>
      </c>
      <c r="P10" s="4">
        <f>J10*G10</f>
        <v>157.37</v>
      </c>
      <c r="Q10">
        <v>10283</v>
      </c>
    </row>
    <row r="11" spans="1:17">
      <c r="A11" s="4" t="s">
        <v>9</v>
      </c>
      <c r="B11" s="4"/>
      <c r="C11" s="4"/>
      <c r="D11" s="4"/>
      <c r="E11" s="4"/>
      <c r="F11" s="4"/>
      <c r="G11" s="4">
        <v>1</v>
      </c>
      <c r="H11" s="8">
        <v>148</v>
      </c>
      <c r="I11" s="4">
        <f>H10*4.9/100</f>
        <v>7.3990000000000009</v>
      </c>
      <c r="J11" s="15">
        <f t="shared" si="0"/>
        <v>155.399</v>
      </c>
      <c r="K11" s="4">
        <f t="shared" si="1"/>
        <v>0</v>
      </c>
      <c r="L11" s="4">
        <f>C11*J11</f>
        <v>0</v>
      </c>
      <c r="M11" s="4">
        <f>D11*J11</f>
        <v>0</v>
      </c>
      <c r="N11" s="4">
        <f>E11*J11</f>
        <v>0</v>
      </c>
      <c r="O11" s="4">
        <f>J11*F11</f>
        <v>0</v>
      </c>
      <c r="P11" s="4">
        <f>J11*G11</f>
        <v>155.399</v>
      </c>
      <c r="Q11">
        <v>17184</v>
      </c>
    </row>
    <row r="12" spans="1:17">
      <c r="A12" s="4" t="s">
        <v>10</v>
      </c>
      <c r="B12" s="4"/>
      <c r="C12" s="4"/>
      <c r="D12" s="4"/>
      <c r="E12" s="4"/>
      <c r="F12" s="4"/>
      <c r="G12" s="4">
        <v>1</v>
      </c>
      <c r="H12" s="8">
        <v>123</v>
      </c>
      <c r="I12" s="4">
        <f>H11*4.9/100</f>
        <v>7.2520000000000007</v>
      </c>
      <c r="J12" s="15">
        <f t="shared" si="0"/>
        <v>130.25200000000001</v>
      </c>
      <c r="K12" s="4">
        <f t="shared" si="1"/>
        <v>0</v>
      </c>
      <c r="L12" s="4">
        <f>C12*J12</f>
        <v>0</v>
      </c>
      <c r="M12" s="4">
        <f>D12*J12</f>
        <v>0</v>
      </c>
      <c r="N12" s="4">
        <f>E12*J12</f>
        <v>0</v>
      </c>
      <c r="O12" s="4">
        <f>J12*F12</f>
        <v>0</v>
      </c>
      <c r="P12" s="4">
        <f>J12*G12</f>
        <v>130.25200000000001</v>
      </c>
      <c r="Q12">
        <v>3457</v>
      </c>
    </row>
    <row r="13" spans="1:17">
      <c r="A13" s="4" t="s">
        <v>11</v>
      </c>
      <c r="B13" s="4"/>
      <c r="C13" s="4"/>
      <c r="D13" s="4"/>
      <c r="E13" s="4">
        <v>1</v>
      </c>
      <c r="F13" s="4"/>
      <c r="G13" s="4"/>
      <c r="H13" s="8">
        <v>130</v>
      </c>
      <c r="I13" s="4">
        <f>H12*4.9/100</f>
        <v>6.0270000000000001</v>
      </c>
      <c r="J13" s="15">
        <f t="shared" si="0"/>
        <v>136.02699999999999</v>
      </c>
      <c r="K13" s="4">
        <f t="shared" si="1"/>
        <v>0</v>
      </c>
      <c r="L13" s="4">
        <f>C13*J13</f>
        <v>0</v>
      </c>
      <c r="M13" s="4">
        <f>D13*J13</f>
        <v>0</v>
      </c>
      <c r="N13" s="4">
        <f>E13*J13</f>
        <v>136.02699999999999</v>
      </c>
      <c r="O13" s="4">
        <f>J13*F13</f>
        <v>0</v>
      </c>
      <c r="P13" s="4">
        <f>J13*G13</f>
        <v>0</v>
      </c>
      <c r="Q13">
        <v>17183</v>
      </c>
    </row>
    <row r="14" spans="1:17">
      <c r="A14" s="4" t="s">
        <v>12</v>
      </c>
      <c r="B14" s="4">
        <v>1</v>
      </c>
      <c r="C14" s="4">
        <v>1</v>
      </c>
      <c r="D14" s="4">
        <v>1</v>
      </c>
      <c r="E14" s="4">
        <v>1</v>
      </c>
      <c r="F14" s="4">
        <v>1</v>
      </c>
      <c r="G14" s="4">
        <v>1</v>
      </c>
      <c r="H14" s="8">
        <v>385</v>
      </c>
      <c r="I14" s="4">
        <f>H14*4.9/100</f>
        <v>18.865000000000002</v>
      </c>
      <c r="J14" s="7">
        <f t="shared" si="0"/>
        <v>403.86500000000001</v>
      </c>
      <c r="K14" s="4">
        <f t="shared" si="1"/>
        <v>403.86500000000001</v>
      </c>
      <c r="L14" s="4">
        <f>C14*J14*D20</f>
        <v>415.98095000000001</v>
      </c>
      <c r="M14" s="4">
        <f>L14*D14*D20</f>
        <v>428.46037849999999</v>
      </c>
      <c r="N14" s="4">
        <f>M14*E14*D20</f>
        <v>441.314189855</v>
      </c>
      <c r="O14" s="4">
        <f>N14*F14*D20</f>
        <v>454.55361555065002</v>
      </c>
      <c r="P14" s="4">
        <f>O14*G14*D20</f>
        <v>468.19022401716956</v>
      </c>
      <c r="Q14" t="s">
        <v>22</v>
      </c>
    </row>
    <row r="15" spans="1:17">
      <c r="A15" s="4" t="s">
        <v>21</v>
      </c>
      <c r="B15" s="4">
        <v>1</v>
      </c>
      <c r="C15" s="4">
        <v>1</v>
      </c>
      <c r="D15" s="4">
        <v>1</v>
      </c>
      <c r="E15" s="4">
        <v>1</v>
      </c>
      <c r="F15" s="4">
        <v>1</v>
      </c>
      <c r="G15" s="4">
        <v>1</v>
      </c>
      <c r="H15" s="8">
        <v>4.5</v>
      </c>
      <c r="I15" s="4">
        <f>H15*4.9/100</f>
        <v>0.2205</v>
      </c>
      <c r="J15" s="7">
        <f t="shared" si="0"/>
        <v>4.7205000000000004</v>
      </c>
      <c r="K15" s="4">
        <f t="shared" si="1"/>
        <v>4.7205000000000004</v>
      </c>
      <c r="L15" s="4">
        <f>C15*J15*D20</f>
        <v>4.8621150000000002</v>
      </c>
      <c r="M15" s="4">
        <f>L15*D15*D20</f>
        <v>5.0079784500000004</v>
      </c>
      <c r="N15" s="4">
        <f>M15*E15*D20</f>
        <v>5.1582178035000004</v>
      </c>
      <c r="O15" s="4">
        <f>N15*F15*D20</f>
        <v>5.3129643376050009</v>
      </c>
      <c r="P15" s="4">
        <f>O15*G15*D20</f>
        <v>5.4723532677331512</v>
      </c>
      <c r="Q15" t="s">
        <v>23</v>
      </c>
    </row>
    <row r="16" spans="1:17">
      <c r="A16" s="4"/>
      <c r="B16" s="4"/>
      <c r="C16" s="4"/>
      <c r="D16" s="4"/>
      <c r="E16" s="4"/>
      <c r="F16" s="4"/>
      <c r="G16" s="4"/>
      <c r="H16" s="4"/>
      <c r="I16" s="4"/>
      <c r="J16" s="4"/>
      <c r="K16" s="4">
        <f t="shared" ref="K16:P16" si="2">SUM(K4:K14)</f>
        <v>625.37599999999998</v>
      </c>
      <c r="L16" s="4">
        <f t="shared" si="2"/>
        <v>695.77954999999997</v>
      </c>
      <c r="M16" s="4">
        <f t="shared" si="2"/>
        <v>653.30382650000001</v>
      </c>
      <c r="N16" s="4">
        <f t="shared" si="2"/>
        <v>860.57221129499999</v>
      </c>
      <c r="O16" s="4">
        <f t="shared" si="2"/>
        <v>682.93245763385005</v>
      </c>
      <c r="P16" s="4">
        <f t="shared" si="2"/>
        <v>1198.0837013628657</v>
      </c>
    </row>
    <row r="18" spans="1:16">
      <c r="M18" s="9">
        <f>AVERAGE(K16:M16)</f>
        <v>658.15312549999999</v>
      </c>
      <c r="N18" s="9"/>
      <c r="O18" s="9"/>
      <c r="P18" s="9">
        <f>AVERAGE(K16:P16)</f>
        <v>786.00795779861926</v>
      </c>
    </row>
    <row r="19" spans="1:16">
      <c r="A19" s="10" t="s">
        <v>13</v>
      </c>
      <c r="M19">
        <f>SUM(K16:M16)</f>
        <v>1974.4593765</v>
      </c>
    </row>
    <row r="20" spans="1:16">
      <c r="A20" t="s">
        <v>14</v>
      </c>
      <c r="C20" s="11">
        <v>3</v>
      </c>
      <c r="D20">
        <f>(C20/100)+1</f>
        <v>1.03</v>
      </c>
      <c r="M20" s="12">
        <f>C22*3</f>
        <v>2128.6020911835662</v>
      </c>
    </row>
    <row r="21" spans="1:16">
      <c r="A21" t="s">
        <v>15</v>
      </c>
      <c r="C21" s="13">
        <v>6</v>
      </c>
      <c r="O21" s="12"/>
    </row>
    <row r="22" spans="1:16">
      <c r="A22" t="s">
        <v>16</v>
      </c>
      <c r="C22" s="14">
        <f>M18*((D20^C21)-1)/(D20-1)/C21</f>
        <v>709.53403039452212</v>
      </c>
    </row>
    <row r="23" spans="1:16">
      <c r="A23" t="s">
        <v>15</v>
      </c>
      <c r="C23" s="13">
        <v>6</v>
      </c>
    </row>
    <row r="24" spans="1:16">
      <c r="A24" t="s">
        <v>17</v>
      </c>
      <c r="C24" s="14">
        <f>P18*((D20^6)-1)/(D20-1)/C23</f>
        <v>847.37027389383991</v>
      </c>
    </row>
  </sheetData>
  <conditionalFormatting sqref="B4:G15 K4:P15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SFACS</dc:creator>
  <cp:lastModifiedBy>SFACS</cp:lastModifiedBy>
  <dcterms:created xsi:type="dcterms:W3CDTF">2018-04-06T14:23:16Z</dcterms:created>
  <dcterms:modified xsi:type="dcterms:W3CDTF">2018-04-06T14:47:28Z</dcterms:modified>
</cp:coreProperties>
</file>