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5" windowWidth="3315" windowHeight="70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Feuil1!$A$1:$C$18</definedName>
  </definedNames>
  <calcPr calcId="125725"/>
</workbook>
</file>

<file path=xl/calcChain.xml><?xml version="1.0" encoding="utf-8"?>
<calcChain xmlns="http://schemas.openxmlformats.org/spreadsheetml/2006/main">
  <c r="C45" i="1"/>
  <c r="C43" s="1"/>
  <c r="C36"/>
  <c r="C38"/>
  <c r="C34"/>
  <c r="C31" l="1"/>
  <c r="B28"/>
  <c r="C27"/>
  <c r="C29"/>
  <c r="C21"/>
  <c r="C19" s="1"/>
  <c r="C23"/>
  <c r="C25" l="1"/>
  <c r="C16"/>
  <c r="C18"/>
  <c r="C12"/>
  <c r="C14"/>
  <c r="C10"/>
  <c r="C7" l="1"/>
  <c r="C5"/>
  <c r="C3"/>
</calcChain>
</file>

<file path=xl/sharedStrings.xml><?xml version="1.0" encoding="utf-8"?>
<sst xmlns="http://schemas.openxmlformats.org/spreadsheetml/2006/main" count="82" uniqueCount="59">
  <si>
    <t>Résultat</t>
  </si>
  <si>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</si>
  <si>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</si>
  <si>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</si>
  <si>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>Système de variation électronique de vitesse sur moteur asynchrone de puissance comprise entre 0,37 kW et 1 MW pour une application d'air comprimé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</si>
  <si>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</si>
  <si>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</si>
  <si>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</si>
  <si>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</si>
  <si>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</si>
  <si>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</si>
  <si>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Récupération sur réfrigérant huile</t>
  </si>
  <si>
    <t>Récupération sur réfrigérant air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</si>
  <si>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</si>
  <si>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</si>
  <si>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</si>
  <si>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</si>
  <si>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</si>
  <si>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</si>
  <si>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</si>
  <si>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</si>
  <si>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</si>
  <si>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</si>
  <si>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</si>
  <si>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</si>
  <si>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</si>
  <si>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</si>
  <si>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</si>
  <si>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</si>
  <si>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Saisir une seule  *   dans chaque rubrique</t>
  </si>
  <si>
    <t>Sécheur d'air comprimé à haute efficacité énergétique</t>
  </si>
  <si>
    <t>*</t>
  </si>
  <si>
    <t>Durée de vie conventionnelle</t>
  </si>
  <si>
    <t>Pompes, ventilateurs, compresseurs</t>
  </si>
  <si>
    <t>Autres moteurs</t>
  </si>
  <si>
    <t>Date d'engagement jj/dd/yyyy</t>
  </si>
  <si>
    <t>P,V,C</t>
  </si>
  <si>
    <t>Autres</t>
  </si>
  <si>
    <t>Pn &gt; 15 kW</t>
  </si>
  <si>
    <t>Séquenceur électronique pour le pilotage d'une centrale de production d'air comprimé</t>
  </si>
  <si>
    <t>Séquenceur simple sans option "optimisation d'énergie"</t>
  </si>
  <si>
    <t>Séquenceur avec option "optimisation d'énergie"</t>
  </si>
  <si>
    <t>2 compresseurs pilotés</t>
  </si>
  <si>
    <t>3 compresseurs pilotés</t>
  </si>
  <si>
    <t>4 compresseurs pilotés</t>
  </si>
  <si>
    <t>5 compresseurs pilotés</t>
  </si>
  <si>
    <t>6 compresseurs pilotés</t>
  </si>
  <si>
    <t>7 compresseurs pilotés</t>
  </si>
  <si>
    <t>8 compresseurs pilotés</t>
  </si>
  <si>
    <t>sans</t>
  </si>
  <si>
    <t>avec</t>
  </si>
  <si>
    <t>Moto variateur à aimants permanents de puissance comprise entre 0,75 kW et 500 kW</t>
  </si>
  <si>
    <t>Pompage</t>
  </si>
  <si>
    <t>Ventilation</t>
  </si>
  <si>
    <t>Compresseur d'air</t>
  </si>
  <si>
    <t>Compresseur froid</t>
  </si>
  <si>
    <t>Convoyeur, broyeur, agitateur</t>
  </si>
  <si>
    <r>
      <t xml:space="preserve">Pn </t>
    </r>
    <r>
      <rPr>
        <sz val="11"/>
        <color theme="0"/>
        <rFont val="Calibri"/>
        <family val="2"/>
      </rPr>
      <t>≤ 15 kW</t>
    </r>
  </si>
  <si>
    <t>Mise en place d'un moteur Premium appartenant à la classe de rendement IE3.</t>
  </si>
</sst>
</file>

<file path=xl/styles.xml><?xml version="1.0" encoding="utf-8"?>
<styleSheet xmlns="http://schemas.openxmlformats.org/spreadsheetml/2006/main">
  <numFmts count="3">
    <numFmt numFmtId="164" formatCode="_-* #,##0.00\ [$€-40C]_-;\-* #,##0.00\ [$€-40C]_-;_-* &quot;-&quot;??\ [$€-40C]_-;_-@_-"/>
    <numFmt numFmtId="165" formatCode="0.00&quot; kW&quot;"/>
    <numFmt numFmtId="166" formatCode="0&quot; ans&quot;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9" fillId="2" borderId="7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vertical="top" wrapText="1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right"/>
    </xf>
    <xf numFmtId="0" fontId="9" fillId="2" borderId="7" xfId="0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14" fontId="10" fillId="0" borderId="0" xfId="0" applyNumberFormat="1" applyFont="1"/>
    <xf numFmtId="1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4" xfId="0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wrapText="1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topLeftCell="A9" workbookViewId="0">
      <selection activeCell="B11" sqref="B11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style="26" customWidth="1"/>
    <col min="5" max="9" width="11.42578125" style="20" customWidth="1"/>
    <col min="10" max="11" width="11.42578125" style="20"/>
    <col min="12" max="13" width="11.42578125" style="26"/>
    <col min="14" max="18" width="11.42578125" style="20"/>
  </cols>
  <sheetData>
    <row r="1" spans="1:12" ht="45" customHeight="1">
      <c r="B1" s="2" t="s">
        <v>10</v>
      </c>
    </row>
    <row r="2" spans="1:12" ht="92.25" customHeight="1" thickBot="1">
      <c r="A2" s="3" t="s">
        <v>5</v>
      </c>
      <c r="B2" s="3" t="s">
        <v>2</v>
      </c>
      <c r="C2" s="4" t="s">
        <v>0</v>
      </c>
      <c r="E2" s="21"/>
      <c r="F2" s="21"/>
      <c r="G2" s="21"/>
      <c r="H2" s="21"/>
    </row>
    <row r="3" spans="1:12" ht="54.75" customHeight="1" thickTop="1">
      <c r="A3" s="32" t="s">
        <v>4</v>
      </c>
      <c r="B3" s="40">
        <v>26</v>
      </c>
      <c r="C3" s="36">
        <f>IF(B3&gt;630,B3*F4*G4,B3*E4*G4)</f>
        <v>547.55999999999995</v>
      </c>
      <c r="E3" s="21" t="s">
        <v>7</v>
      </c>
      <c r="F3" s="21" t="s">
        <v>6</v>
      </c>
      <c r="G3" s="21" t="s">
        <v>8</v>
      </c>
      <c r="H3" s="21"/>
    </row>
    <row r="4" spans="1:12" ht="48.75" customHeight="1" thickBot="1">
      <c r="A4" s="39"/>
      <c r="B4" s="41"/>
      <c r="C4" s="42"/>
      <c r="E4" s="22">
        <v>8100</v>
      </c>
      <c r="F4" s="22">
        <v>13000</v>
      </c>
      <c r="G4" s="22">
        <v>2.5999999999999999E-3</v>
      </c>
      <c r="H4" s="22"/>
    </row>
    <row r="5" spans="1:12" ht="54" customHeight="1" thickTop="1">
      <c r="A5" s="32" t="s">
        <v>1</v>
      </c>
      <c r="B5" s="34">
        <v>0</v>
      </c>
      <c r="C5" s="36">
        <f>B5*E6*G4</f>
        <v>0</v>
      </c>
      <c r="E5" s="21" t="s">
        <v>9</v>
      </c>
      <c r="F5" s="21"/>
      <c r="G5" s="21"/>
      <c r="H5" s="21"/>
    </row>
    <row r="6" spans="1:12" ht="54" customHeight="1" thickBot="1">
      <c r="A6" s="43"/>
      <c r="B6" s="44"/>
      <c r="C6" s="42"/>
      <c r="E6" s="22">
        <v>26000</v>
      </c>
      <c r="F6" s="22"/>
      <c r="G6" s="22"/>
      <c r="H6" s="22"/>
    </row>
    <row r="7" spans="1:12" ht="42.75" customHeight="1" thickTop="1">
      <c r="A7" s="32" t="s">
        <v>3</v>
      </c>
      <c r="B7" s="34">
        <v>0</v>
      </c>
      <c r="C7" s="36">
        <f>IF(AND(C10="Rubrique 1 OK",C12="Rubrique 2 OK",C16="Rubrique 3 OK"),INDEX(G10:I17,((MATCH("*",B10:B11)*4)-4)+MATCH("*",B12:B15),MATCH("*",B16:B18))*G4*B7,0)</f>
        <v>0</v>
      </c>
      <c r="E7" s="22"/>
      <c r="F7" s="22"/>
      <c r="G7" s="22"/>
      <c r="H7" s="22"/>
    </row>
    <row r="8" spans="1:12" ht="42.75" customHeight="1">
      <c r="A8" s="33"/>
      <c r="B8" s="35"/>
      <c r="C8" s="37"/>
      <c r="G8" s="20" t="s">
        <v>26</v>
      </c>
      <c r="H8" s="20" t="s">
        <v>27</v>
      </c>
      <c r="I8" s="20" t="s">
        <v>28</v>
      </c>
    </row>
    <row r="9" spans="1:12" ht="19.5" customHeight="1">
      <c r="A9" s="5"/>
      <c r="B9" s="6" t="s">
        <v>29</v>
      </c>
      <c r="C9" s="7"/>
    </row>
    <row r="10" spans="1:12" ht="15.75" customHeight="1">
      <c r="A10" s="8" t="s">
        <v>11</v>
      </c>
      <c r="B10" s="9"/>
      <c r="C10" s="38" t="str">
        <f>IF(AND(B10&lt;&gt;"*",B11&lt;&gt;"*"),"Choisir rubrique 1",IF(AND(B10="*",B11="*"),"Erreur saisie","Rubrique 1 OK"))</f>
        <v>Choisir rubrique 1</v>
      </c>
      <c r="E10" s="20" t="s">
        <v>20</v>
      </c>
      <c r="F10" s="20" t="s">
        <v>22</v>
      </c>
      <c r="G10" s="23">
        <v>5400</v>
      </c>
      <c r="H10" s="23">
        <v>5000</v>
      </c>
      <c r="I10" s="23">
        <v>4300</v>
      </c>
    </row>
    <row r="11" spans="1:12" ht="15.75" customHeight="1">
      <c r="A11" s="8" t="s">
        <v>12</v>
      </c>
      <c r="B11" s="9"/>
      <c r="C11" s="38"/>
      <c r="E11" s="20" t="s">
        <v>20</v>
      </c>
      <c r="F11" s="20" t="s">
        <v>23</v>
      </c>
      <c r="G11" s="23">
        <v>12900</v>
      </c>
      <c r="H11" s="23">
        <v>12000</v>
      </c>
      <c r="I11" s="23">
        <v>10200</v>
      </c>
    </row>
    <row r="12" spans="1:12" ht="15.75">
      <c r="A12" s="8" t="s">
        <v>13</v>
      </c>
      <c r="B12" s="10" t="s">
        <v>31</v>
      </c>
      <c r="C12" s="38" t="str">
        <f>IF(AND(B12&lt;&gt;"*",B13&lt;&gt;"*",B14&lt;&gt;"*",B15&lt;&gt;"*"),"Choisir rubrique 2",IF(OR(AND(B12="*",B13="*"),AND(B12="*",B14="*"),AND(B12="*",B15="*"),AND(B13="*",B14="*"),AND(B13="*",B15="*"),AND(B14="*",B15="*")),"Erreur saisie","Rubrique 2 OK"))</f>
        <v>Rubrique 2 OK</v>
      </c>
      <c r="E12" s="20" t="s">
        <v>20</v>
      </c>
      <c r="F12" s="20" t="s">
        <v>24</v>
      </c>
      <c r="G12" s="23">
        <v>16600</v>
      </c>
      <c r="H12" s="23">
        <v>15600</v>
      </c>
      <c r="I12" s="23">
        <v>13200</v>
      </c>
    </row>
    <row r="13" spans="1:12" ht="15.75">
      <c r="A13" s="8" t="s">
        <v>14</v>
      </c>
      <c r="B13" s="10"/>
      <c r="C13" s="38"/>
      <c r="E13" s="20" t="s">
        <v>20</v>
      </c>
      <c r="F13" s="20" t="s">
        <v>25</v>
      </c>
      <c r="G13" s="23">
        <v>22500</v>
      </c>
      <c r="H13" s="23">
        <v>21100</v>
      </c>
      <c r="I13" s="23">
        <v>17900</v>
      </c>
    </row>
    <row r="14" spans="1:12" ht="15.75">
      <c r="A14" s="8" t="s">
        <v>15</v>
      </c>
      <c r="B14" s="10"/>
      <c r="C14" s="38" t="str">
        <f t="shared" ref="C14" si="0">IF(AND(B14&lt;&gt;"*",B15&lt;&gt;"*"),"Choisir rubrique 1",IF(AND(B14="*",B15="*"),"Erreur saisie","Rubrique 1 OK"))</f>
        <v>Choisir rubrique 1</v>
      </c>
      <c r="E14" s="20" t="s">
        <v>21</v>
      </c>
      <c r="F14" s="20" t="s">
        <v>22</v>
      </c>
      <c r="G14" s="23">
        <v>5500</v>
      </c>
      <c r="H14" s="23">
        <v>5200</v>
      </c>
      <c r="I14" s="23">
        <v>4400</v>
      </c>
      <c r="L14" s="27"/>
    </row>
    <row r="15" spans="1:12" ht="15.75">
      <c r="A15" s="11" t="s">
        <v>16</v>
      </c>
      <c r="B15" s="10"/>
      <c r="C15" s="38"/>
      <c r="E15" s="20" t="s">
        <v>21</v>
      </c>
      <c r="F15" s="20" t="s">
        <v>23</v>
      </c>
      <c r="G15" s="23">
        <v>13200</v>
      </c>
      <c r="H15" s="23">
        <v>12400</v>
      </c>
      <c r="I15" s="23">
        <v>10500</v>
      </c>
    </row>
    <row r="16" spans="1:12" ht="15.75">
      <c r="A16" s="11" t="s">
        <v>17</v>
      </c>
      <c r="B16" s="10"/>
      <c r="C16" s="38" t="str">
        <f>IF(AND(B16&lt;&gt;"*",B17&lt;&gt;"*",B18&lt;&gt;"*"),"Choisir rubrique 3",IF(OR(AND(B16="*",B17="*"),AND(B16="*",B18="*"),AND(B17="*",B18="*"),AND(B17="*",B18="*")),"Erreur saisie","Rubrique 3 OK"))</f>
        <v>Rubrique 3 OK</v>
      </c>
      <c r="E16" s="20" t="s">
        <v>21</v>
      </c>
      <c r="F16" s="20" t="s">
        <v>24</v>
      </c>
      <c r="G16" s="23">
        <v>17100</v>
      </c>
      <c r="H16" s="23">
        <v>16000</v>
      </c>
      <c r="I16" s="23">
        <v>13600</v>
      </c>
    </row>
    <row r="17" spans="1:10" ht="15.75">
      <c r="A17" s="11" t="s">
        <v>18</v>
      </c>
      <c r="B17" s="10" t="s">
        <v>31</v>
      </c>
      <c r="C17" s="38"/>
      <c r="E17" s="20" t="s">
        <v>21</v>
      </c>
      <c r="F17" s="20" t="s">
        <v>25</v>
      </c>
      <c r="G17" s="23">
        <v>23100</v>
      </c>
      <c r="H17" s="23">
        <v>21700</v>
      </c>
      <c r="I17" s="23">
        <v>18400</v>
      </c>
    </row>
    <row r="18" spans="1:10" ht="16.5" thickBot="1">
      <c r="A18" s="12" t="s">
        <v>19</v>
      </c>
      <c r="B18" s="13"/>
      <c r="C18" s="45" t="str">
        <f t="shared" ref="C18" si="1">IF(AND(B18&lt;&gt;"*",B19&lt;&gt;"*"),"Choisir rubrique 1",IF(AND(B18="*",B19="*"),"Erreur saisie","Rubrique 1 OK"))</f>
        <v>Choisir rubrique 1</v>
      </c>
    </row>
    <row r="19" spans="1:10" ht="15.75" thickTop="1">
      <c r="A19" s="32" t="s">
        <v>30</v>
      </c>
      <c r="B19" s="34">
        <v>0</v>
      </c>
      <c r="C19" s="36">
        <f>IF(C21="Rubrique OK",INDEX(G21:G24,(MATCH("*",B21:B24)))*G4*B19,0)</f>
        <v>0</v>
      </c>
      <c r="E19" s="22"/>
      <c r="F19" s="22"/>
      <c r="G19" s="22"/>
      <c r="H19" s="22"/>
    </row>
    <row r="20" spans="1:10">
      <c r="A20" s="33"/>
      <c r="B20" s="35"/>
      <c r="C20" s="37"/>
    </row>
    <row r="21" spans="1:10" ht="15.75">
      <c r="A21" s="8" t="s">
        <v>13</v>
      </c>
      <c r="B21" s="10"/>
      <c r="C21" s="38" t="str">
        <f>IF(AND(B21&lt;&gt;"*",B22&lt;&gt;"*",B23&lt;&gt;"*",B24&lt;&gt;"*"),"Choisir rubrique avec *",IF(OR(AND(B21="*",B22="*"),AND(B21="*",B23="*"),AND(B21="*",B24="*"),AND(B22="*",B23="*"),AND(B22="*",B24="*"),AND(B23="*",B24="*")),"Erreur saisie","Rubrique OK"))</f>
        <v>Choisir rubrique avec *</v>
      </c>
      <c r="F21" s="20" t="s">
        <v>22</v>
      </c>
      <c r="G21" s="23">
        <v>2050</v>
      </c>
      <c r="H21" s="23"/>
      <c r="I21" s="23"/>
    </row>
    <row r="22" spans="1:10" ht="15.75">
      <c r="A22" s="8" t="s">
        <v>14</v>
      </c>
      <c r="B22" s="10"/>
      <c r="C22" s="38"/>
      <c r="F22" s="20" t="s">
        <v>23</v>
      </c>
      <c r="G22" s="23">
        <v>5100</v>
      </c>
      <c r="H22" s="23"/>
      <c r="I22" s="23"/>
    </row>
    <row r="23" spans="1:10" ht="15.75">
      <c r="A23" s="8" t="s">
        <v>15</v>
      </c>
      <c r="B23" s="10"/>
      <c r="C23" s="38" t="str">
        <f t="shared" ref="C23" si="2">IF(AND(B23&lt;&gt;"*",B24&lt;&gt;"*"),"Choisir rubrique 1",IF(AND(B23="*",B24="*"),"Erreur saisie","Rubrique 1 OK"))</f>
        <v>Choisir rubrique 1</v>
      </c>
      <c r="F23" s="20" t="s">
        <v>24</v>
      </c>
      <c r="G23" s="23">
        <v>6300</v>
      </c>
      <c r="H23" s="23"/>
      <c r="I23" s="23"/>
    </row>
    <row r="24" spans="1:10" ht="16.5" thickBot="1">
      <c r="A24" s="12" t="s">
        <v>16</v>
      </c>
      <c r="B24" s="13"/>
      <c r="C24" s="45"/>
      <c r="F24" s="20" t="s">
        <v>25</v>
      </c>
      <c r="G24" s="23">
        <v>8150</v>
      </c>
      <c r="H24" s="23"/>
      <c r="I24" s="23"/>
    </row>
    <row r="25" spans="1:10" ht="15.75" customHeight="1" thickTop="1">
      <c r="A25" s="46" t="s">
        <v>58</v>
      </c>
      <c r="B25" s="34">
        <v>0</v>
      </c>
      <c r="C25" s="36">
        <f>IF(AND(C29="Rubrique OK",C27="Certificats OK"),IF(B25&gt;15,((INDEX(G29:J30,MATCH("*",B29:B30),3)*B25)+INDEX(G29:J30,MATCH("*",B29:B30),4))*G4,IF(B25&gt;=0.75,((INDEX(G29:J30,MATCH("*",B29:B30),1)*B25)+INDEX(G29:J30,MATCH("*",B29:B30),2))*G4,0)),0)</f>
        <v>0</v>
      </c>
      <c r="E25" s="22"/>
      <c r="F25" s="22"/>
      <c r="G25" s="22"/>
      <c r="H25" s="22"/>
    </row>
    <row r="26" spans="1:10" ht="33.75" customHeight="1">
      <c r="A26" s="47"/>
      <c r="B26" s="35"/>
      <c r="C26" s="37"/>
    </row>
    <row r="27" spans="1:10" ht="15.75">
      <c r="A27" s="14" t="s">
        <v>35</v>
      </c>
      <c r="B27" s="15">
        <v>41395</v>
      </c>
      <c r="C27" s="7" t="str">
        <f>IF(AND(B25&gt;7.5,B27&lt;E28),"Certificats OK",IF(AND(B25&gt;=0.75,B25&lt;=7.5,B27&lt;E27),"Certificats OK",""))</f>
        <v/>
      </c>
      <c r="E27" s="24">
        <v>42736</v>
      </c>
      <c r="F27" s="24"/>
      <c r="I27" s="24"/>
    </row>
    <row r="28" spans="1:10" ht="18.75" hidden="1">
      <c r="A28" s="14" t="s">
        <v>32</v>
      </c>
      <c r="B28" s="18" t="str">
        <f>IF(B25&gt;15,20,IF(B25&gt;=0.75,15,""))</f>
        <v/>
      </c>
      <c r="C28" s="7"/>
      <c r="E28" s="24">
        <v>42005</v>
      </c>
      <c r="F28" s="24"/>
      <c r="G28" s="20" t="s">
        <v>57</v>
      </c>
      <c r="I28" s="20" t="s">
        <v>38</v>
      </c>
    </row>
    <row r="29" spans="1:10" ht="15.75">
      <c r="A29" s="8" t="s">
        <v>33</v>
      </c>
      <c r="B29" s="9"/>
      <c r="C29" s="38" t="str">
        <f>IF(AND(B29&lt;&gt;"*",B30&lt;&gt;"*"),"Choisir rubrique avec *",IF(AND(B29="*",B30="*"),"Erreur saisie","Rubrique OK"))</f>
        <v>Choisir rubrique avec *</v>
      </c>
      <c r="F29" s="20" t="s">
        <v>36</v>
      </c>
      <c r="G29" s="23">
        <v>720</v>
      </c>
      <c r="H29" s="23">
        <v>1600</v>
      </c>
      <c r="I29" s="23">
        <v>470</v>
      </c>
      <c r="J29" s="23">
        <v>7800</v>
      </c>
    </row>
    <row r="30" spans="1:10" ht="16.5" thickBot="1">
      <c r="A30" s="16" t="s">
        <v>34</v>
      </c>
      <c r="B30" s="17"/>
      <c r="C30" s="45"/>
      <c r="F30" s="20" t="s">
        <v>37</v>
      </c>
      <c r="G30" s="23">
        <v>460</v>
      </c>
      <c r="H30" s="23">
        <v>1000</v>
      </c>
      <c r="I30" s="23">
        <v>300</v>
      </c>
      <c r="J30" s="23">
        <v>5100</v>
      </c>
    </row>
    <row r="31" spans="1:10" ht="24" customHeight="1" thickTop="1">
      <c r="A31" s="32" t="s">
        <v>39</v>
      </c>
      <c r="B31" s="34">
        <v>0</v>
      </c>
      <c r="C31" s="36">
        <f>IF(AND(C34="Rubrique 1 OK",C36="Rubrique 2 OK"),INDEX(G36:H42,MATCH("*",B36:B42),MATCH("*",B34:B35))*G4*B31,0)</f>
        <v>0</v>
      </c>
      <c r="E31" s="22"/>
      <c r="F31" s="22"/>
      <c r="G31" s="22"/>
      <c r="H31" s="22"/>
    </row>
    <row r="32" spans="1:10" ht="24" customHeight="1">
      <c r="A32" s="33"/>
      <c r="B32" s="35"/>
      <c r="C32" s="37"/>
    </row>
    <row r="33" spans="1:9" ht="18.75">
      <c r="A33" s="5"/>
      <c r="B33" s="6" t="s">
        <v>29</v>
      </c>
      <c r="C33" s="7"/>
    </row>
    <row r="34" spans="1:9" ht="29.25" customHeight="1">
      <c r="A34" s="19" t="s">
        <v>40</v>
      </c>
      <c r="B34" s="9"/>
      <c r="C34" s="38" t="str">
        <f>IF(AND(B34&lt;&gt;"*",B35&lt;&gt;"*"),"Choisir rubrique 1",IF(AND(B34="*",B35="*"),"Erreur saisie","Rubrique 1 OK"))</f>
        <v>Rubrique 1 OK</v>
      </c>
      <c r="G34" s="23"/>
      <c r="H34" s="23"/>
      <c r="I34" s="23"/>
    </row>
    <row r="35" spans="1:9" ht="30">
      <c r="A35" s="19" t="s">
        <v>41</v>
      </c>
      <c r="B35" s="9" t="s">
        <v>31</v>
      </c>
      <c r="C35" s="38"/>
      <c r="G35" s="23" t="s">
        <v>49</v>
      </c>
      <c r="H35" s="23" t="s">
        <v>50</v>
      </c>
      <c r="I35" s="23"/>
    </row>
    <row r="36" spans="1:9" ht="15.75">
      <c r="A36" s="8" t="s">
        <v>42</v>
      </c>
      <c r="B36" s="10"/>
      <c r="C36" s="28" t="str">
        <f>IF(AND(B36&lt;&gt;"*",B37&lt;&gt;"*",B38&lt;&gt;"*",B39&lt;&gt;"*",B40&lt;&gt;"*",B41&lt;&gt;"*",B42&lt;&gt;"*"),"Choisir rubrique 2",IF(COUNTA(B36:B42)=1,"Rubrique 2 OK","Erreur saisie"))</f>
        <v>Rubrique 2 OK</v>
      </c>
      <c r="F36" s="20">
        <v>2</v>
      </c>
      <c r="G36" s="23">
        <v>550</v>
      </c>
      <c r="H36" s="23">
        <v>2500</v>
      </c>
      <c r="I36" s="23"/>
    </row>
    <row r="37" spans="1:9" ht="15.75">
      <c r="A37" s="8" t="s">
        <v>43</v>
      </c>
      <c r="B37" s="10"/>
      <c r="C37" s="31"/>
      <c r="F37" s="20">
        <v>3</v>
      </c>
      <c r="G37" s="23">
        <v>1100</v>
      </c>
      <c r="H37" s="23">
        <v>3050</v>
      </c>
      <c r="I37" s="23"/>
    </row>
    <row r="38" spans="1:9" ht="15.75">
      <c r="A38" s="8" t="s">
        <v>44</v>
      </c>
      <c r="B38" s="10" t="s">
        <v>31</v>
      </c>
      <c r="C38" s="31" t="str">
        <f t="shared" ref="C38" si="3">IF(AND(B38&lt;&gt;"*",B39&lt;&gt;"*"),"Choisir rubrique 1",IF(AND(B38="*",B39="*"),"Erreur saisie","Rubrique 1 OK"))</f>
        <v>Rubrique 1 OK</v>
      </c>
      <c r="F38" s="20">
        <v>4</v>
      </c>
      <c r="G38" s="23">
        <v>1650</v>
      </c>
      <c r="H38" s="23">
        <v>3600</v>
      </c>
      <c r="I38" s="23"/>
    </row>
    <row r="39" spans="1:9" ht="15.75">
      <c r="A39" s="8" t="s">
        <v>45</v>
      </c>
      <c r="B39" s="10"/>
      <c r="C39" s="31"/>
      <c r="F39" s="20">
        <v>5</v>
      </c>
      <c r="G39" s="23">
        <v>2200</v>
      </c>
      <c r="H39" s="23">
        <v>4100</v>
      </c>
      <c r="I39" s="23"/>
    </row>
    <row r="40" spans="1:9" ht="15.75">
      <c r="A40" s="8" t="s">
        <v>46</v>
      </c>
      <c r="B40" s="10"/>
      <c r="C40" s="29"/>
      <c r="F40" s="20">
        <v>6</v>
      </c>
      <c r="G40" s="25">
        <v>2700</v>
      </c>
      <c r="H40" s="25">
        <v>4700</v>
      </c>
    </row>
    <row r="41" spans="1:9" ht="15.75">
      <c r="A41" s="8" t="s">
        <v>47</v>
      </c>
      <c r="B41" s="10"/>
      <c r="C41" s="29"/>
      <c r="F41" s="20">
        <v>7</v>
      </c>
      <c r="G41" s="25">
        <v>3200</v>
      </c>
      <c r="H41" s="25">
        <v>5200</v>
      </c>
    </row>
    <row r="42" spans="1:9" ht="16.5" thickBot="1">
      <c r="A42" s="16" t="s">
        <v>48</v>
      </c>
      <c r="B42" s="13"/>
      <c r="C42" s="30"/>
      <c r="F42" s="20">
        <v>8</v>
      </c>
      <c r="G42" s="25">
        <v>3700</v>
      </c>
      <c r="H42" s="25">
        <v>5700</v>
      </c>
    </row>
    <row r="43" spans="1:9" ht="33" customHeight="1" thickTop="1">
      <c r="A43" s="32" t="s">
        <v>51</v>
      </c>
      <c r="B43" s="34"/>
      <c r="C43" s="36">
        <f>IF(AND(C45="Rubrique OK",B43&gt;=0.75,B43&lt;=500),INDEX(G45:G49,MATCH("*",B45:B49),1)*G4*B43,0)</f>
        <v>0</v>
      </c>
      <c r="E43" s="22"/>
      <c r="F43" s="22"/>
      <c r="G43" s="22"/>
      <c r="H43" s="22"/>
    </row>
    <row r="44" spans="1:9" ht="33" customHeight="1">
      <c r="A44" s="33"/>
      <c r="B44" s="35"/>
      <c r="C44" s="37"/>
    </row>
    <row r="45" spans="1:9" ht="15.75">
      <c r="A45" s="8" t="s">
        <v>52</v>
      </c>
      <c r="B45" s="10" t="s">
        <v>31</v>
      </c>
      <c r="C45" s="28" t="str">
        <f>IF(AND(B45&lt;&gt;"*",B46&lt;&gt;"*",B47&lt;&gt;"*",B48&lt;&gt;"*",B49&lt;&gt;"*"),"Choisir rubrique avec *",IF(COUNTA(B45:B49)=1,"Rubrique OK","Erreur saisie"))</f>
        <v>Rubrique OK</v>
      </c>
      <c r="G45" s="23">
        <v>23000</v>
      </c>
      <c r="H45" s="23"/>
      <c r="I45" s="23"/>
    </row>
    <row r="46" spans="1:9" ht="15.75">
      <c r="A46" s="8" t="s">
        <v>53</v>
      </c>
      <c r="B46" s="10"/>
      <c r="C46" s="29"/>
      <c r="G46" s="23">
        <v>27000</v>
      </c>
      <c r="H46" s="23"/>
      <c r="I46" s="23"/>
    </row>
    <row r="47" spans="1:9" ht="15.75">
      <c r="A47" s="8" t="s">
        <v>54</v>
      </c>
      <c r="B47" s="10"/>
      <c r="C47" s="29"/>
      <c r="G47" s="23">
        <v>12000</v>
      </c>
      <c r="H47" s="23"/>
      <c r="I47" s="23"/>
    </row>
    <row r="48" spans="1:9" ht="15.75">
      <c r="A48" s="8" t="s">
        <v>55</v>
      </c>
      <c r="B48" s="10"/>
      <c r="C48" s="29"/>
      <c r="G48" s="23">
        <v>15000</v>
      </c>
      <c r="H48" s="23"/>
      <c r="I48" s="23"/>
    </row>
    <row r="49" spans="1:7" ht="16.5" thickBot="1">
      <c r="A49" s="16" t="s">
        <v>56</v>
      </c>
      <c r="B49" s="13"/>
      <c r="C49" s="30"/>
      <c r="G49" s="23">
        <v>12000</v>
      </c>
    </row>
    <row r="50" spans="1:7" ht="15.75" thickTop="1"/>
  </sheetData>
  <sheetProtection password="E43E" sheet="1" objects="1" scenarios="1"/>
  <mergeCells count="29">
    <mergeCell ref="A25:A26"/>
    <mergeCell ref="B25:B26"/>
    <mergeCell ref="C25:C26"/>
    <mergeCell ref="C29:C30"/>
    <mergeCell ref="A19:A20"/>
    <mergeCell ref="B19:B20"/>
    <mergeCell ref="C19:C20"/>
    <mergeCell ref="C21:C24"/>
    <mergeCell ref="A31:A32"/>
    <mergeCell ref="B31:B32"/>
    <mergeCell ref="C31:C32"/>
    <mergeCell ref="C34:C35"/>
    <mergeCell ref="A3:A4"/>
    <mergeCell ref="B3:B4"/>
    <mergeCell ref="C3:C4"/>
    <mergeCell ref="A5:A6"/>
    <mergeCell ref="B5:B6"/>
    <mergeCell ref="C5:C6"/>
    <mergeCell ref="C10:C11"/>
    <mergeCell ref="C12:C15"/>
    <mergeCell ref="C16:C18"/>
    <mergeCell ref="A7:A8"/>
    <mergeCell ref="B7:B8"/>
    <mergeCell ref="C7:C8"/>
    <mergeCell ref="C45:C49"/>
    <mergeCell ref="C36:C42"/>
    <mergeCell ref="A43:A44"/>
    <mergeCell ref="B43:B44"/>
    <mergeCell ref="C43:C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Etienne</cp:lastModifiedBy>
  <cp:lastPrinted>2012-05-15T14:10:00Z</cp:lastPrinted>
  <dcterms:created xsi:type="dcterms:W3CDTF">2012-05-15T09:10:52Z</dcterms:created>
  <dcterms:modified xsi:type="dcterms:W3CDTF">2014-06-12T08:03:33Z</dcterms:modified>
</cp:coreProperties>
</file>